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215" windowWidth="19230" windowHeight="4215" tabRatio="599"/>
  </bookViews>
  <sheets>
    <sheet name="Доходы 2021 - 2022" sheetId="4" r:id="rId1"/>
    <sheet name="Расходы 2021  - 2022" sheetId="16" r:id="rId2"/>
    <sheet name="Источники 2021 - 2022" sheetId="18" r:id="rId3"/>
    <sheet name="Доходы 2023-2024" sheetId="20" r:id="rId4"/>
  </sheets>
  <definedNames>
    <definedName name="_xlnm._FilterDatabase" localSheetId="0" hidden="1">'Доходы 2021 - 2022'!$A$5:$M$18</definedName>
    <definedName name="_xlnm._FilterDatabase" localSheetId="2" hidden="1">'Источники 2021 - 2022'!$A$3:$E$3</definedName>
    <definedName name="_xlnm._FilterDatabase" localSheetId="1" hidden="1">'Расходы 2021  - 2022'!$A$5:$E$48</definedName>
    <definedName name="_xlnm.Print_Titles" localSheetId="0">'Доходы 2021 - 2022'!$4:$4</definedName>
    <definedName name="_xlnm.Print_Titles" localSheetId="3">'Доходы 2023-2024'!$4:$4</definedName>
    <definedName name="_xlnm.Print_Titles" localSheetId="1">'Расходы 2021  - 2022'!$4:$4</definedName>
    <definedName name="_xlnm.Print_Area" localSheetId="0">'Доходы 2021 - 2022'!$A$1:$F$18</definedName>
    <definedName name="_xlnm.Print_Area" localSheetId="3">'Доходы 2023-2024'!$A$1:$G$12</definedName>
    <definedName name="_xlnm.Print_Area" localSheetId="1">'Расходы 2021  - 2022'!$A$1:$E$54</definedName>
  </definedNames>
  <calcPr calcId="145621" fullPrecision="0"/>
</workbook>
</file>

<file path=xl/calcChain.xml><?xml version="1.0" encoding="utf-8"?>
<calcChain xmlns="http://schemas.openxmlformats.org/spreadsheetml/2006/main">
  <c r="E3" i="16" l="1"/>
  <c r="E9" i="16"/>
  <c r="E8" i="16" s="1"/>
  <c r="E18" i="16"/>
  <c r="E21" i="16"/>
  <c r="E23" i="16"/>
  <c r="E25" i="16"/>
  <c r="E27" i="16"/>
  <c r="E29" i="16"/>
  <c r="E31" i="16"/>
  <c r="E33" i="16"/>
  <c r="E35" i="16"/>
  <c r="E37" i="16"/>
  <c r="E39" i="16"/>
  <c r="E42" i="16"/>
  <c r="E44" i="16"/>
  <c r="E46" i="16"/>
  <c r="E17" i="16" l="1"/>
  <c r="E7" i="16"/>
  <c r="D42" i="16"/>
  <c r="C42" i="16"/>
  <c r="D39" i="16"/>
  <c r="C39" i="16"/>
  <c r="D37" i="16"/>
  <c r="C37" i="16"/>
  <c r="D35" i="16"/>
  <c r="C35" i="16"/>
  <c r="D33" i="16"/>
  <c r="C33" i="16"/>
  <c r="D27" i="16"/>
  <c r="C27" i="16"/>
  <c r="D25" i="16"/>
  <c r="C25" i="16"/>
  <c r="E6" i="16" l="1"/>
  <c r="E16" i="16"/>
  <c r="C7" i="4"/>
  <c r="D7" i="4"/>
  <c r="B7" i="4"/>
  <c r="E8" i="4"/>
  <c r="E9" i="4"/>
  <c r="E10" i="4"/>
  <c r="E11" i="4"/>
  <c r="E12" i="4"/>
  <c r="E13" i="4"/>
  <c r="E14" i="4"/>
  <c r="E15" i="4"/>
  <c r="E16" i="4"/>
  <c r="E17" i="4"/>
  <c r="E15" i="16" l="1"/>
  <c r="E5" i="16"/>
  <c r="E7" i="4"/>
  <c r="E14" i="16" l="1"/>
  <c r="D31" i="16"/>
  <c r="C31" i="16"/>
  <c r="D29" i="16"/>
  <c r="C29" i="16"/>
  <c r="E48" i="16" l="1"/>
  <c r="D44" i="16"/>
  <c r="C21" i="16" l="1"/>
  <c r="E3" i="18"/>
  <c r="D3" i="18"/>
  <c r="C3" i="18"/>
  <c r="D3" i="16"/>
  <c r="C3" i="16"/>
  <c r="D21" i="16" l="1"/>
  <c r="D23" i="16" l="1"/>
  <c r="C23" i="16"/>
  <c r="C9" i="16"/>
  <c r="C8" i="16" s="1"/>
  <c r="C7" i="16" s="1"/>
  <c r="C6" i="16" s="1"/>
  <c r="C5" i="16" s="1"/>
  <c r="D46" i="16" l="1"/>
  <c r="C46" i="16"/>
  <c r="C44" i="16"/>
  <c r="D18" i="16"/>
  <c r="C18" i="16"/>
  <c r="C17" i="16" l="1"/>
  <c r="D17" i="16"/>
  <c r="C16" i="16"/>
  <c r="C15" i="16" s="1"/>
  <c r="C14" i="16" s="1"/>
  <c r="F5" i="20"/>
  <c r="C5" i="20"/>
  <c r="D16" i="16" l="1"/>
  <c r="F11" i="20"/>
  <c r="D15" i="16" l="1"/>
  <c r="C11" i="20"/>
  <c r="D14" i="16" l="1"/>
  <c r="D18" i="4"/>
  <c r="C10" i="20"/>
  <c r="B18" i="4"/>
  <c r="E5" i="4"/>
  <c r="D9" i="16" l="1"/>
  <c r="C18" i="4"/>
  <c r="E18" i="4" s="1"/>
  <c r="B9" i="20"/>
  <c r="B12" i="20" s="1"/>
  <c r="F10" i="20"/>
  <c r="D8" i="16" l="1"/>
  <c r="C12" i="20"/>
  <c r="C9" i="20"/>
  <c r="E9" i="20"/>
  <c r="E12" i="20" s="1"/>
  <c r="D7" i="16" l="1"/>
  <c r="F12" i="20"/>
  <c r="F9" i="20"/>
  <c r="D6" i="16" l="1"/>
  <c r="C48" i="16"/>
  <c r="D5" i="16" l="1"/>
  <c r="C6" i="18"/>
  <c r="C5" i="18" s="1"/>
  <c r="D48" i="16" l="1"/>
  <c r="E6" i="18" l="1"/>
  <c r="E5" i="18" s="1"/>
  <c r="D6" i="18"/>
  <c r="D5" i="18" s="1"/>
</calcChain>
</file>

<file path=xl/sharedStrings.xml><?xml version="1.0" encoding="utf-8"?>
<sst xmlns="http://schemas.openxmlformats.org/spreadsheetml/2006/main" count="158" uniqueCount="129">
  <si>
    <t>000 01 00 00 00 00 0000 000</t>
  </si>
  <si>
    <t>395 01 05 02 01 09 0000 610</t>
  </si>
  <si>
    <t>Уменьшение прочих остатков денежных средств бюджетов территориальных  фондов обязательного медицинского страхования</t>
  </si>
  <si>
    <t>(руб.)</t>
  </si>
  <si>
    <t>ВСЕГО ДОХОДОВ</t>
  </si>
  <si>
    <t>ВСЕГО РАСХОДОВ</t>
  </si>
  <si>
    <t>Наименование источника
внутреннего финансирования
дефицита бюджета</t>
  </si>
  <si>
    <t>Источники внутреннего финансирования дефицитов бюджетов</t>
  </si>
  <si>
    <t xml:space="preserve"> </t>
  </si>
  <si>
    <t>000 2 00 00000 00 0000 000 Безвозмездные поступления</t>
  </si>
  <si>
    <t>Наименование кода дохода</t>
  </si>
  <si>
    <t>Наименование кода расхода</t>
  </si>
  <si>
    <t>000 1 00 00000 00 0000 000 Налоговые и неналоговые доходы</t>
  </si>
  <si>
    <t>Общегосударственные вопросы</t>
  </si>
  <si>
    <t>Здравоохранение</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</si>
  <si>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</si>
  <si>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</si>
  <si>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Иные бюджетные ассигнования</t>
  </si>
  <si>
    <t>Социальное обеспечение и иные выплаты населению</t>
  </si>
  <si>
    <t>Межбюджетные трансферты</t>
  </si>
  <si>
    <t>Другие общегосударственные вопросы</t>
  </si>
  <si>
    <t>Другие вопросы в области здравоохранения</t>
  </si>
  <si>
    <t>395 01 13 73 2 00 50932</t>
  </si>
  <si>
    <t>395 01 13 73 2 00 50932 100</t>
  </si>
  <si>
    <t>395 01 13 73 2 00 50932 200</t>
  </si>
  <si>
    <t>395 01 13 73 2 00 50932 300</t>
  </si>
  <si>
    <t>395 01 13 73 2 00 50932 800</t>
  </si>
  <si>
    <t xml:space="preserve">395 09 00 00 0 00 00000 000 </t>
  </si>
  <si>
    <t xml:space="preserve">395 09 09 00 0 00 00000 000 </t>
  </si>
  <si>
    <t>395 09 09 73 1 00 50931</t>
  </si>
  <si>
    <t>395 09 09 73 1 00 50931 300</t>
  </si>
  <si>
    <t>395 09 09 73 1 00 50931 500</t>
  </si>
  <si>
    <t>395 09 09 73 1 00 50933</t>
  </si>
  <si>
    <t xml:space="preserve">395 09 09 73 1 00 50939 </t>
  </si>
  <si>
    <t>395 09 09 73 1 00 50939 300</t>
  </si>
  <si>
    <t>395 09 09 73 1 00 70280</t>
  </si>
  <si>
    <t>395 09 09 73 1 00 70280 300</t>
  </si>
  <si>
    <t xml:space="preserve">395 09 09 73 1 00 70930 </t>
  </si>
  <si>
    <t>395 2 02 55093 09 0000 150 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t>
  </si>
  <si>
    <t>395 2 02 59999 09 0000 150 Прочие межбюджетные трансферты, передаваемые бюджетам территориальных фондов обязательного медицинского страхования</t>
  </si>
  <si>
    <t>000 2 18 00000 09 0000 150 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</si>
  <si>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000 2 19 00000 09 0000 150 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</si>
  <si>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Финансовое обеспечение организации обязательного медицинского страхования на территориях субъектов Российской Федерации (Реализация территориальной программы обязательного медицинского страхования)</t>
  </si>
  <si>
    <t>Финансовое обеспечение организации обязательного медицинского страхования на территориях субъектов Российской Федерации (Финансовое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 а также по приобретению и проведению ремонта медицинского оборудования)</t>
  </si>
  <si>
    <t>Дополнительное финансовое обеспечение организации обязательного медицинского страхования на территориях субъектов Российской Федерации</t>
  </si>
  <si>
    <t>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 а также по приобретению и проведению ремонта медицинского оборудования</t>
  </si>
  <si>
    <t>Финансовое обеспечение организации обязательного медицинского страхования на территориях субъектов Российской Федерации  (Финансовое обеспечение выполнения функций органами управления территориального фонда обязательного медицинского страхования)</t>
  </si>
  <si>
    <t>Непрограммные направления деятельности органов управления внебюджетных фондов</t>
  </si>
  <si>
    <t>Выполнение функций аппаратами внебюджетных фондов</t>
  </si>
  <si>
    <t>395 01 13 73 0 00 00000</t>
  </si>
  <si>
    <t>Реализация государственных функций в области социальной политики</t>
  </si>
  <si>
    <t>395 01 13 73 2 00 00000</t>
  </si>
  <si>
    <t>395 09 09 73 0 00 00000</t>
  </si>
  <si>
    <t>395 09 09 73 1 00 00000</t>
  </si>
  <si>
    <t>Расчеты (обоснования) показателей на 2022 год</t>
  </si>
  <si>
    <t>395 01 00 00 0 00 00000 000</t>
  </si>
  <si>
    <t>395 01 13 00 0 00 00000 000</t>
  </si>
  <si>
    <t>Финансовое обеспечение организации обязательного медицинского страхования на территориях субъектов Российской Федерации (Расходы на оплату медицинской помощи, оказанной застрахованным лицам за пределами территории субъекта Российской Федерации, в котором выдан полис обязательного медицинского страхования)</t>
  </si>
  <si>
    <t>гр.5= гр.4/гр.3, %</t>
  </si>
  <si>
    <t xml:space="preserve">Код бюджетной
классификации </t>
  </si>
  <si>
    <t xml:space="preserve">Коды бюджетной классификации </t>
  </si>
  <si>
    <t>Проект бюджета
на 2022 год</t>
  </si>
  <si>
    <t>395 2 02 55258 09 0000 150 Межбюджетные трансферты, передаваемые бюджетам территориальных фондов обязательного медицинского страхования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t>
  </si>
  <si>
    <t>Финансовое обеспечение софинансирования расходов медицинских организаций на оплату труда врачей и среднего медицинского персонала</t>
  </si>
  <si>
    <t>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t>
  </si>
  <si>
    <t>395 09 09 73 1 00 52570</t>
  </si>
  <si>
    <t>395 09 09 73 1 00 52570 300</t>
  </si>
  <si>
    <t>395 09 09 73 1 00 52580</t>
  </si>
  <si>
    <t>395 09 09 73 1 00 52580 300</t>
  </si>
  <si>
    <t>Проект бюджета
на 2023 год</t>
  </si>
  <si>
    <t>%
к 2022 г.</t>
  </si>
  <si>
    <t>Расчеты (обоснования) показателей на 2023 год</t>
  </si>
  <si>
    <t>395 2 02 55257 09 0000 150 Межбюджетные трансферты, передаваемые бюджетам территориальных фондов обязательного медицинского страхования на финансовое обеспечение формирования нормированного страхового запаса территориального фонда обязательного медицинского страхования</t>
  </si>
  <si>
    <t>Доходы бюджета Территориального фонда обязательного медицинского страхования Ярославской области на 2022 год и оценка ожидаемого исполнения на 2021 год</t>
  </si>
  <si>
    <t>395 2 02 55231 09 0000 150 Межбюджетные трансферты, передаваемые бюджетам территориальных фондов обязательного медицинского страхования субъектов Российской Федерации и г. Байконура на дополнительное финансовое обеспечение оказания медицинской помощи лицам, застрахованным по обязательному медицинскому страхованию, с заболеванием и (или) подозрением на заболевание новой коронавирусной инфекцией в рамках реализации территориальной программы обязательного медицинского страхования</t>
  </si>
  <si>
    <t>395 2 02 55622 09 0000 150 Межбюджетные трансферты, передаваемые бюджетам территориальных фондов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t>
  </si>
  <si>
    <t>395 2 02 55841 09 0000 150 Межбюджетные трансферты, передаваемые бюджетам территориальных фондов обязательного медицинского страхования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территориальной программы обязательного медицинского страхования</t>
  </si>
  <si>
    <t>395 2 02 55849 09 0000 150 Межбюджетные трансферты, передаваемые бюджетам территориальных фондов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t>
  </si>
  <si>
    <t>Утверждено Законом ЯО от 22.12.2020 № 101-з (в ред. Законов ЯО от 07.04.2021 № 16-з; от 02.07.2021 № 49-з; от 05.10.2021 № 70-з)</t>
  </si>
  <si>
    <t xml:space="preserve">На 2022 год средства не запланированы  в связи с отсутствием соответствующих бюджетных ассигнований в проекте федерального закона "О бюджете Федерального фонда обязательного медицинского страхования на 2022 год  и на плановый период 2023 и 2024 годов". </t>
  </si>
  <si>
    <t>Расчет осуществлялся на основании усреднения годовых объемов поступлений по данному виду доходов за предшествующие годы.</t>
  </si>
  <si>
    <t>Дополнительное финансовое обеспечение оказания медицинской помощи лицам, застрахованным по обязательному медицинскому страхованию, с заболеванием и (или) подозрением на заболевание новой коронавирусной инфекцией в рамках реализации территориальной программы обязательного медицинского страхования (Реализация территориальной программы обязательного медицинского страхования)</t>
  </si>
  <si>
    <t>395 09 09 73 1 00 52311 300</t>
  </si>
  <si>
    <t>395 09 09 73 1 00 52311</t>
  </si>
  <si>
    <t>395 09 09 73 1 00 52312</t>
  </si>
  <si>
    <t>395 09 09 73 1 00 52312 300</t>
  </si>
  <si>
    <t>Дополнительное финансовое обеспечение оказания медицинской помощи лицам, застрахованным по обязательному медицинскому страхованию, с заболеванием и (или) подозрением на заболевание новой коронавирусной инфекцией в рамках реализации территориальной программы обязательного медицинского страхования (Расходы на оплату медицинской помощи, оказанной застрахованным лицам за пределами территории  субъекта Российской Федерации, в котором выдан полис обязательного медицинского страхования)</t>
  </si>
  <si>
    <t>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(Реализация территориальной программы обязательного медицинского страхования)</t>
  </si>
  <si>
    <t>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территориальной программы обязательного медицинского страхования (Реализация территориальной программы обязательного медицинского страхования)</t>
  </si>
  <si>
    <t>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территориальной программы обязательного медицинского страхования  (Расходы на оплату медицинской помощи, оказанной застрахованным лицам за пределами территории  субъекта Российской Федерации, в котором выдан полис обязательного медицинского страхования)</t>
  </si>
  <si>
    <t>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(Реализация территориальной программы обязательного медицинского страхования)</t>
  </si>
  <si>
    <t>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(Расходы на оплату медицинской помощи, оказанной застрахованным лицам за пределами территории субъекта Российской Федерации, в котором выдан полис обязательного медицинского страхования)</t>
  </si>
  <si>
    <t>395 09 09 73 1 00 56221</t>
  </si>
  <si>
    <t>395 09 09 73 1 00 56221 300</t>
  </si>
  <si>
    <t>395 09 09 73 1 00 58411</t>
  </si>
  <si>
    <t>395 09 09 73 1 00 58411 300</t>
  </si>
  <si>
    <t>395 09 09 73 1 00 58412</t>
  </si>
  <si>
    <t>395 09 09 73 1 00 58412 300</t>
  </si>
  <si>
    <t>395 09 09 73 1 00 58491</t>
  </si>
  <si>
    <t>395 09 09 73 1 00 58491 300</t>
  </si>
  <si>
    <t>395 09 09 73 1 00 58491 500</t>
  </si>
  <si>
    <t>395 09 09 73 1 00 58492</t>
  </si>
  <si>
    <t>395 09 09 73 1 00 58492 300</t>
  </si>
  <si>
    <t>Источники внутреннего финансирования дефицита бюджета 
Территориального фонда обязательного медицинского страхования Ярославской области на 2022 год 
и оценка ожидаемого исполнения на 2021 год</t>
  </si>
  <si>
    <t>Доходы бюджета Территориального фонда обязательного медицинского страхования Ярославской области на плановый период 2023 и 2024 годов</t>
  </si>
  <si>
    <t>Проект бюджета
на 2024 год</t>
  </si>
  <si>
    <t>%
к 2023 г.</t>
  </si>
  <si>
    <t>Расчеты (обоснования) показателей на 2024 год</t>
  </si>
  <si>
    <t>Расходы  бюджета Территориального фонда обязательного  медицинского страхования Ярославской области на 2022 год и оценка ожидаемого исполнения на 2021 год</t>
  </si>
  <si>
    <t>Распределение иных межбюджетных трансфертов за счет средств резервного фонда Правительства РФ на 2022 год не утверждено.</t>
  </si>
  <si>
    <t>Оценка ожидаемого исполнения на 2021 год</t>
  </si>
  <si>
    <t>Размер субвенции запланирован в соответствии с объемом расходов бюджета ФОМС, установленным в проекте федерального закона "О бюджете Федерального фонда обязательного медицинского страхования на 2022 год  и на плановый период 2023 и 2024 годов". Сумма субвенции ФОМС рассчитана в соответствии с Постановлением Правительства РФ от 05.05.2012 № 462 "О порядке распределения, предоставления и расходования субвенций из бюджета Федерального фонда обязательного медицинского страхования бюджетам территориальных фондов обязательного медицинского страхования на осуществление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 (далее - Постановление Правительства РФ № 462) и проектом Программы государственных гарантий бесплатного оказания гражданам медицинской помощи на 2022 год и на плановый период 2023 и 2024 годов (далее – проект Программы государственных гарантий):  
14 173,9 руб. (подушевой норматив финансирования на одного застрахованного за счет субвенции ФОМС на 2022 год) х 1 294 469 чел. (численность застрахованного  населения ЯО на 01.01.2021) /1000 = 18 347 674,2 тыс. руб.</t>
  </si>
  <si>
    <t>Средства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на 2022 год предусмотрены в составе субвенции ФОМС.</t>
  </si>
  <si>
    <t>Средства отражаются по факту поступления (возвраты единовременных выплат медицинским работникам в связи с прекращением трудового договора до истечения пятилетнего срока; возврат средств от других территориальных фондов ОМС в рамках осуществления межтерриториальных расчетов).</t>
  </si>
  <si>
    <t>Средства отражаются по факту возврата в бюджет ФОМС (возврат остатка средств на софинансирование расходов медицинских организаций на оплату труда врачей и среднего медицинского персонала, не использованных по состоянию на 01.01.2021; возврат остатка средств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 не использованных по состоянию на 01.01.2021; возврат единовременных выплат медицинским работникам в связи с прекращением трудового договора до истечения пятилетнего срока; возврат средств от других территориальных фондов ОМС в рамках осуществления межтерриториальных расчетов; возврат средств, полученных в результате проведения реэкспертиз, экспертиз качества медицинской помощи, источником финансового обеспечения которой являлась субвенция ФОМС прошлых лет; возврат средств, использованных медицинскими организациями не по целевому назначению, и т.д.).</t>
  </si>
  <si>
    <t>395 09 09 73 1 00 70930 600</t>
  </si>
  <si>
    <t>395 09 09 73 1 00 50933 600</t>
  </si>
  <si>
    <t>Размер субвенции запланирован в соответствии с объемом расходов бюджета ФОМС и рассчитан в соответствии с  Постановлением Правительства РФ № 462 и проектом Программы государственных гарантий: 14 949,9 руб.  (подушевой норматив финансирования на одного застрахованного за счет субвенции ФОМС на 2023 год) х 1 294 469 чел. (численность застрахованного  населения ЯО на 01.01.2021)/1000 = 19 352 182,1 тыс. руб.</t>
  </si>
  <si>
    <t xml:space="preserve">Размер субвенции запланирован в соответствии с объемом расходов бюджета ФОМС и рассчитан в соответствии с  Постановлением Правительства РФ № 462 и проектом Программы государственных гарантий: 15 834,7 руб.  (подушевой норматив финансирования на одного застрахованного за счет субвенции ФОМС на 2024 год) х 1 294 469 чел. (численность застрахованного  населения ЯО на 01.01.2021)/1000 =
20 497 528,3 тыс. руб. </t>
  </si>
  <si>
    <t>Предоставление субсидий бюджетным, автономным учреждениям и иным некоммерческим организациям</t>
  </si>
  <si>
    <t>Неналоговые доходы запланированы в сумме 68 690,2 тыс. руб., из них:
1) Поступления прочих доходов от компенсации затрат бюджетов территориальных фондов обязательного медицинского страхования на формирование нормированного страхового запаса Фонда для финансового обеспечения мероприятий по организации дополнительного профессионального образования медицинских работников по программам повышения квалификации, а также по приобретению и проведению ремонта медицинского оборудования (далее – НСЗ Фонда, финансовое обеспечение мероприятий) запланированы в сумме 65 838,1 тыс. руб. Средства формируются в соответствии с частью 6.3 статьи 26 Федерального закона от 29.11.2010 № 326-ФЗ «Об обязательном медицинском страховании в Российской Федерации» (далее - Федеральный закон № 326-ФЗ). Источником формирования средств НСЗ Фонда на финансовое обеспечение мероприятий являются санкции, применяемые страховыми медицинскими организациями и Фондом к медицинским организациям за нарушения, выявленные при проведении контроля объемов, сроков, качества и условий предоставления медицинской помощи. Расчет осуществлялся на основании усреднения годовых объемов поступлений по данному виду доходов за предшествующие годы.
2) Поступления средств от уплаты штрафов, неустоек, пеней, уплаченных в случае просрочки исполнения поставщиком (подрядчиком, исполнителем) обязательств, предусмотренных государственным контрактом, заключенным Фондом, запланированы в сумме 8,2 тыс. руб. Расчет производился на основании усреднения годовых объемов поступлений по данному виду доходов за предшествующие годы. Средства направляются на реализацию территориальной программы ОМС в рамках базовой программы ОМС.
3) Поступления иных штрафов, неустоек, пеней, уплаченных в соответствии с законом или договором в случае неисполнения или ненадлежащего исполнения обязательств перед Фондом запланированы в сумме 2 843,9 тыс. руб., в том числе:
а) поступления средств на формирование НСЗ Фонда для финансового обеспечения мероприятий запланированы в сумме 2 298,5 тыс. руб. Средства формируются в соответствии с частью 6.3 статьи 26 Федерального закона № 326-ФЗ. Источником формирования средств НСЗ Фонда на финансовое обеспечение мероприятий являются штрафы, применяемые страховыми медицинскими организациями и Фондом к медицинским организациям за нарушения, выявленные при проведении контроля объемов, сроков, качества и условий предоставления медицинской помощи. Расчет осуществлялся на основании усреднения годовых объемов поступлений по данному виду доходов за предшествующие годы;
б) поступления штрафов от страховых медицинских организаций за нарушение обязательств по договорам о финансовом обеспечении ОМС и от медицинских организаций по результатам проведения проверок контрольно-ревизионного отдела Фонда и за нарушение обязательств по договорам на оказание и оплату медицинской помощи по ОМС запланированы в размере 545,4 тыс. руб. Расчет производился на основании усреднения годовых объемов поступлений по данному виду доходов за предшествующие годы. Средства направляются на реализацию территориальной программы ОМС в рамках базовой программы ОМС.</t>
  </si>
  <si>
    <t xml:space="preserve">2) Поступления средств от уплаты штрафов, неустоек, пеней, уплаченных в случае просрочки исполнения поставщиком (подрядчиком, исполнителем) обязательств, предусмотренных государственным контрактом, заключенным Фондом, запланированы в сумме 7,0 тыс. руб. Расчет производился на основании усреднения годовых объемов поступлений по данному виду доходов за предшествующие годы. Средства направляются на реализацию территориальной программы ОМС в рамках базовой программы ОМС.
</t>
  </si>
  <si>
    <t xml:space="preserve">2) Поступления средств от уплаты штрафов, неустоек, пеней, уплаченных в случае просрочки исполнения поставщиком (подрядчиком, исполнителем) обязательств, предусмотренных государственным контрактом, заключенным Фондом, запланированы в сумме 9,1 тыс. руб. Расчет производился на основании усреднения годовых объемов поступлений по данному виду доходов за предшествующие годы. Средства направляются на реализацию территориальной программы ОМС в рамках базовой программы ОМС.
</t>
  </si>
  <si>
    <t>б) поступления штрафов от страховых медицинских организаций за нарушение обязательств по договорам о финансовом обеспечении ОМС и от медицинских организаций по результатам проведения проверок контрольно-ревизионного отдела Фонда и за нарушение обязательств по договорам на оказание и оплату медицинской помощи по ОМС запланированы в размере 543,7 тыс. руб. Расчет производился на основании усреднения годовых объемов поступлений по данному виду доходов за предшествующие годы. Средства направляются на реализацию территориальной программы ОМС в рамках базовой программы ОМС.</t>
  </si>
  <si>
    <t>б) поступления штрафов от страховых медицинских организаций за нарушение обязательств по договорам о финансовом обеспечении ОМС и от медицинских организаций по результатам проведения проверок контрольно-ревизионного отдела Фонда и за нарушение обязательств по договорам на оказание и оплату медицинской помощи по ОМС запланированы в размере 598,0 тыс. руб. Расчет производился на основании усреднения годовых объемов поступлений по данному виду доходов за предшествующие годы. Средства направляются на реализацию территориальной программы ОМС в рамках базовой программы ОМС.</t>
  </si>
  <si>
    <t xml:space="preserve">Неналоговые доходы запланированы в сумме 69 546,0 тыс. руб., из них:
1) Поступления прочих доходов от компенсации затрат бюджетов территориальных фондов обязательного медицинского страхования на формирование НСЗ Фонда для финансового обеспечения мероприятий запланированы в сумме 66 775,4 тыс. руб. Средства формируются в соответствии с частью 6.3 статьи 26 Федерального закона № 326-ФЗ. Источником формирования средств НСЗ Фонда на финансовое обеспечение мероприятий являются санкции, применяемые страховыми медицинскими организациями и Фондом к медицинским организациям за нарушения, выявленные при проведении контроля объемов, сроков, качества и условий предоставления медицинской помощи. Расчет осуществлялся на основании усреднения годовых объемов поступлений по данному виду доходов за предшествующие годы.
</t>
  </si>
  <si>
    <t>3) Поступления иных штрафов, неустоек, пеней, уплаченных в соответствии с законом или договором в случае неисполнения или ненадлежащего исполнения обязательств перед Фондом запланированы в сумме 2 763,6 тыс. руб., в том числе:
а) поступления средств на формирование НСЗ Фонда для финансового обеспечения мероприятий запланированы в сумме 2 219,9 тыс. рублей. Средства формируются в соответствии с частью 6.3 статьи 26 Федерального закона № 326-ФЗ. Источником формирования средств НСЗ Фонда на финансовое обеспечение мероприятий являются штрафы, применяемые страховыми медицинскими организациями и Фондом к медицинским организациям за нарушения, выявленные при проведении контроля объемов, сроков, качества и условий предоставления медицинской помощи. Расчет осуществлялся на основании усреднения годовых объемов поступлений по данному виду доходов за предшествующие годы;</t>
  </si>
  <si>
    <t xml:space="preserve">Неналоговые доходы запланированы в сумме 76 809,4 тыс. руб., из них:
1) Поступления прочих доходов от компенсации затрат бюджетов территориальных фондов обязательного медицинского страхования на формирование НСЗ Фонда для финансового обеспечения мероприятий  запланированы в сумме 73 987,6 тыс. руб. Средства формируются в соответствии с частью 6.3 статьи 26 Федерального закона № 326-ФЗ. Источником формирования средств НСЗ Фонда на финансовое обеспечение мероприятий являются санкции, применяемые страховыми медицинскими организациями и Фондом к медицинским организациям за нарушения, выявленные при проведении контроля объемов, сроков, качества и условий предоставления медицинской помощи. Расчет осуществлялся на основании усреднения годовых объемов поступлений по данному виду доходов за предшествующие годы.
</t>
  </si>
  <si>
    <t xml:space="preserve">3) Поступления иных штрафов, неустоек, пеней, уплаченных в соответствии с законом или договором в случае неисполнения или ненадлежащего исполнения обязательств перед Фондом запланированы в сумме 2 812,7 тыс. руб., в том числе:
а) поступления средств на формирование НСЗ Фонда для финансового обеспечения мероприятий запланированы в сумме 2 214,7 тыс. руб. Средства формируются в соответствии с частью 6.3 статьи 26 Федерального закона № 326-ФЗ. Источником формирования средств НСЗ Фонда на финансовое обеспечение мероприятий являются штрафы, применяемые страховыми медицинскими организациями и Фондом к медицинским организациям за нарушения, выявленные при проведении контроля объемов, сроков, качества и условий предоставления медицинской помощи. Расчет осуществлялся на основании усреднения годовых объемов поступлений по данному виду доходов за предшествующие годы;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</si>
</sst>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
  </numFmts>
  <fonts count="11" x14ac:knownFonts="1">
    <font>
      <sz val="11"/>
      <color theme="1"/>
      <name val="Calibri"/>
      <family val="2"/>
      <charset val="204"/>
      <scheme val="minor"/>
    </font>
    <font>
      <sz val="10"/>
      <name val="Arial Cyr"/>
      <charset val="204"/>
    </font>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4"/>
      <name val="Calibri"/>
      <family val="2"/>
      <charset val="204"/>
      <scheme val="minor"/>
    </font>
    <font>
      <b/>
      <sz val="14"/>
      <name val="Calibri"/>
      <family val="2"/>
      <charset val="204"/>
      <scheme val="minor"/>
    </font>
    <font>
      <i/>
      <sz val="14"/>
      <name val="Calibri"/>
      <family val="2"/>
      <charset val="204"/>
      <scheme val="minor"/>
    </font>
    <font>
      <sz val="11"/>
      <color indexed="8"/>
      <name val="Calibri"/>
      <family val="2"/>
      <charset val="204"/>
    </font>
    <font>
      <b/>
      <sz val="14"/>
      <color indexed="8"/>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bottom/>
      <diagonal/>
    </border>
  </borders>
  <cellStyleXfs count="6">
    <xf numFmtId="0" fontId="0" fillId="0" borderId="0"/>
    <xf numFmtId="0" fontId="1" fillId="0" borderId="0"/>
    <xf numFmtId="0" fontId="1" fillId="0" borderId="0"/>
    <xf numFmtId="9" fontId="2" fillId="0" borderId="0" applyFont="0" applyFill="0" applyBorder="0" applyAlignment="0" applyProtection="0"/>
    <xf numFmtId="164" fontId="2" fillId="0" borderId="0" applyFont="0" applyFill="0" applyBorder="0" applyAlignment="0" applyProtection="0"/>
    <xf numFmtId="0" fontId="9" fillId="0" borderId="0"/>
  </cellStyleXfs>
  <cellXfs count="106">
    <xf numFmtId="0" fontId="0" fillId="0" borderId="0" xfId="0"/>
    <xf numFmtId="0" fontId="3"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3" fontId="3" fillId="0" borderId="1" xfId="4" applyNumberFormat="1" applyFont="1" applyFill="1" applyBorder="1" applyAlignment="1">
      <alignment horizontal="center" vertical="top" wrapText="1"/>
    </xf>
    <xf numFmtId="0" fontId="4" fillId="0" borderId="0" xfId="0" applyFont="1" applyFill="1"/>
    <xf numFmtId="0" fontId="3" fillId="0" borderId="0" xfId="0" applyFont="1" applyFill="1" applyAlignment="1">
      <alignment horizontal="center" vertical="center"/>
    </xf>
    <xf numFmtId="3" fontId="4" fillId="0" borderId="1" xfId="1" applyNumberFormat="1" applyFont="1" applyFill="1" applyBorder="1" applyAlignment="1">
      <alignment horizontal="center" vertical="center" wrapText="1"/>
    </xf>
    <xf numFmtId="3" fontId="4" fillId="0" borderId="3" xfId="1" applyNumberFormat="1" applyFont="1" applyFill="1" applyBorder="1" applyAlignment="1">
      <alignment horizontal="center" vertical="top" wrapText="1"/>
    </xf>
    <xf numFmtId="0" fontId="4" fillId="0" borderId="1" xfId="0" applyFont="1" applyFill="1" applyBorder="1" applyAlignment="1">
      <alignment horizontal="center" vertical="center"/>
    </xf>
    <xf numFmtId="3" fontId="4" fillId="0" borderId="0" xfId="0" applyNumberFormat="1" applyFont="1" applyFill="1" applyAlignment="1">
      <alignment horizontal="center" vertical="center"/>
    </xf>
    <xf numFmtId="3" fontId="3" fillId="0" borderId="1" xfId="1" applyNumberFormat="1" applyFont="1" applyFill="1" applyBorder="1" applyAlignment="1">
      <alignment horizontal="left" vertical="top" wrapText="1"/>
    </xf>
    <xf numFmtId="3" fontId="3" fillId="0" borderId="1" xfId="0" applyNumberFormat="1" applyFont="1" applyFill="1" applyBorder="1" applyAlignment="1">
      <alignment horizontal="center" vertical="top"/>
    </xf>
    <xf numFmtId="165" fontId="4" fillId="0" borderId="1" xfId="3" applyNumberFormat="1" applyFont="1" applyFill="1" applyBorder="1" applyAlignment="1">
      <alignment horizontal="center" vertical="top"/>
    </xf>
    <xf numFmtId="3" fontId="3" fillId="0" borderId="0" xfId="0" applyNumberFormat="1" applyFont="1" applyFill="1" applyAlignment="1">
      <alignment horizontal="center" vertical="center"/>
    </xf>
    <xf numFmtId="0" fontId="4" fillId="0" borderId="1" xfId="1" applyFont="1" applyFill="1" applyBorder="1" applyAlignment="1">
      <alignment horizontal="left" vertical="top" wrapText="1"/>
    </xf>
    <xf numFmtId="3" fontId="4" fillId="0" borderId="1" xfId="0" applyNumberFormat="1" applyFont="1" applyFill="1" applyBorder="1" applyAlignment="1">
      <alignment horizontal="center" vertical="top"/>
    </xf>
    <xf numFmtId="0" fontId="3" fillId="0" borderId="0" xfId="0" applyFont="1" applyFill="1"/>
    <xf numFmtId="0" fontId="4" fillId="0" borderId="0" xfId="0" applyFont="1" applyFill="1" applyAlignment="1">
      <alignment vertical="top"/>
    </xf>
    <xf numFmtId="3" fontId="4" fillId="0" borderId="0" xfId="0" applyNumberFormat="1" applyFont="1" applyFill="1" applyBorder="1" applyAlignment="1">
      <alignment horizontal="center" vertical="top"/>
    </xf>
    <xf numFmtId="3" fontId="3" fillId="0" borderId="0" xfId="0" applyNumberFormat="1" applyFont="1" applyFill="1" applyAlignment="1">
      <alignment horizontal="center"/>
    </xf>
    <xf numFmtId="0" fontId="6" fillId="0" borderId="0" xfId="0" applyFont="1" applyFill="1"/>
    <xf numFmtId="0" fontId="3" fillId="0" borderId="1" xfId="0" applyFont="1" applyBorder="1" applyAlignment="1">
      <alignment horizontal="center" vertical="center" wrapText="1"/>
    </xf>
    <xf numFmtId="0" fontId="4"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Border="1" applyAlignment="1">
      <alignment vertical="top" wrapText="1"/>
    </xf>
    <xf numFmtId="165" fontId="3" fillId="0" borderId="1" xfId="3" applyNumberFormat="1" applyFont="1" applyFill="1" applyBorder="1" applyAlignment="1">
      <alignment horizontal="center" vertical="top"/>
    </xf>
    <xf numFmtId="0" fontId="4" fillId="0" borderId="1" xfId="0" applyFont="1" applyFill="1" applyBorder="1" applyAlignment="1">
      <alignment horizontal="left" vertical="top" wrapText="1"/>
    </xf>
    <xf numFmtId="0" fontId="4" fillId="0" borderId="0" xfId="0" applyFont="1" applyFill="1" applyAlignment="1">
      <alignment horizontal="center"/>
    </xf>
    <xf numFmtId="3" fontId="4" fillId="0" borderId="0" xfId="0" applyNumberFormat="1" applyFont="1" applyFill="1" applyAlignment="1">
      <alignment horizontal="center" vertical="top"/>
    </xf>
    <xf numFmtId="3" fontId="4" fillId="0" borderId="0" xfId="0" applyNumberFormat="1" applyFont="1" applyFill="1" applyAlignment="1">
      <alignment horizontal="right" vertical="top"/>
    </xf>
    <xf numFmtId="165" fontId="4" fillId="0" borderId="1" xfId="3" applyNumberFormat="1" applyFont="1" applyFill="1" applyBorder="1" applyAlignment="1">
      <alignment horizontal="left" vertical="top" wrapText="1"/>
    </xf>
    <xf numFmtId="0" fontId="4" fillId="0" borderId="0" xfId="0" applyFont="1" applyFill="1" applyAlignment="1">
      <alignment horizontal="center" vertical="center"/>
    </xf>
    <xf numFmtId="165" fontId="4" fillId="0" borderId="0" xfId="3" applyNumberFormat="1" applyFont="1" applyFill="1"/>
    <xf numFmtId="0" fontId="3" fillId="0" borderId="1" xfId="0" applyFont="1" applyFill="1" applyBorder="1" applyAlignment="1">
      <alignment vertical="center"/>
    </xf>
    <xf numFmtId="0" fontId="4" fillId="0" borderId="0" xfId="0" applyFont="1" applyFill="1" applyBorder="1" applyAlignment="1">
      <alignment vertical="center"/>
    </xf>
    <xf numFmtId="166" fontId="3" fillId="0" borderId="0" xfId="0" applyNumberFormat="1" applyFont="1" applyFill="1" applyBorder="1" applyAlignment="1">
      <alignment horizontal="center" vertical="center"/>
    </xf>
    <xf numFmtId="166" fontId="4" fillId="0" borderId="0" xfId="0" applyNumberFormat="1" applyFont="1" applyFill="1" applyBorder="1" applyAlignment="1">
      <alignment horizontal="center" vertical="center"/>
    </xf>
    <xf numFmtId="164" fontId="4" fillId="0" borderId="0" xfId="4" applyFont="1" applyFill="1"/>
    <xf numFmtId="0" fontId="4" fillId="0" borderId="0" xfId="0" applyFont="1" applyFill="1" applyAlignment="1">
      <alignment vertical="center"/>
    </xf>
    <xf numFmtId="3" fontId="4" fillId="0" borderId="1" xfId="0" applyNumberFormat="1" applyFont="1" applyFill="1" applyBorder="1" applyAlignment="1">
      <alignment horizontal="center" vertical="center"/>
    </xf>
    <xf numFmtId="0" fontId="4" fillId="0" borderId="1" xfId="0" applyFont="1" applyFill="1" applyBorder="1"/>
    <xf numFmtId="0" fontId="4" fillId="0" borderId="1" xfId="0" applyFont="1" applyFill="1" applyBorder="1" applyAlignment="1">
      <alignment horizontal="center" vertical="top"/>
    </xf>
    <xf numFmtId="0" fontId="3" fillId="0" borderId="1" xfId="0" applyFont="1" applyFill="1" applyBorder="1" applyAlignment="1">
      <alignment horizontal="center" vertical="center" wrapText="1"/>
    </xf>
    <xf numFmtId="3" fontId="7" fillId="0" borderId="0" xfId="0" applyNumberFormat="1" applyFont="1" applyBorder="1" applyAlignment="1">
      <alignment horizontal="center"/>
    </xf>
    <xf numFmtId="3" fontId="6" fillId="0" borderId="0" xfId="0" applyNumberFormat="1" applyFont="1" applyAlignment="1">
      <alignment horizontal="center"/>
    </xf>
    <xf numFmtId="0" fontId="6" fillId="0" borderId="0" xfId="0" applyFont="1"/>
    <xf numFmtId="0" fontId="4" fillId="0" borderId="0" xfId="0" applyFont="1"/>
    <xf numFmtId="0" fontId="4" fillId="0" borderId="0" xfId="0" applyFont="1" applyAlignment="1">
      <alignment horizontal="right"/>
    </xf>
    <xf numFmtId="0" fontId="6" fillId="0" borderId="0" xfId="0" applyFont="1" applyAlignment="1">
      <alignment vertical="center"/>
    </xf>
    <xf numFmtId="0" fontId="8" fillId="0" borderId="0" xfId="0" applyFont="1"/>
    <xf numFmtId="0" fontId="3" fillId="0" borderId="4" xfId="0" applyFont="1" applyFill="1" applyBorder="1" applyAlignment="1">
      <alignment horizontal="center" vertical="center" wrapText="1"/>
    </xf>
    <xf numFmtId="165" fontId="4" fillId="0" borderId="2" xfId="3" applyNumberFormat="1" applyFont="1" applyFill="1" applyBorder="1" applyAlignment="1">
      <alignment horizontal="center" vertical="top"/>
    </xf>
    <xf numFmtId="3" fontId="5" fillId="0" borderId="0" xfId="0" applyNumberFormat="1" applyFont="1" applyFill="1" applyAlignment="1">
      <alignment horizontal="center" vertical="center"/>
    </xf>
    <xf numFmtId="0" fontId="5" fillId="0" borderId="0" xfId="0" applyFont="1" applyFill="1"/>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xf>
    <xf numFmtId="0" fontId="3" fillId="0" borderId="5" xfId="0" applyFont="1" applyFill="1" applyBorder="1" applyAlignment="1">
      <alignment horizontal="center"/>
    </xf>
    <xf numFmtId="0" fontId="3" fillId="0" borderId="4" xfId="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vertical="top" wrapText="1"/>
    </xf>
    <xf numFmtId="165" fontId="4" fillId="0" borderId="1" xfId="3" applyNumberFormat="1" applyFont="1" applyFill="1" applyBorder="1" applyAlignment="1">
      <alignment horizontal="left" vertical="top" wrapText="1"/>
    </xf>
    <xf numFmtId="165" fontId="4" fillId="0" borderId="1" xfId="3" applyNumberFormat="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0" xfId="0" applyFont="1" applyFill="1" applyAlignment="1">
      <alignment horizontal="right"/>
    </xf>
    <xf numFmtId="0" fontId="3" fillId="0" borderId="0" xfId="0" applyFont="1" applyFill="1" applyAlignment="1">
      <alignment horizontal="center" vertical="center" wrapText="1"/>
    </xf>
    <xf numFmtId="0" fontId="10" fillId="0" borderId="8" xfId="5" applyFont="1" applyFill="1" applyBorder="1" applyAlignment="1">
      <alignment horizontal="center" vertical="center" wrapText="1"/>
    </xf>
    <xf numFmtId="4" fontId="3" fillId="0" borderId="1" xfId="4" applyNumberFormat="1" applyFont="1" applyFill="1" applyBorder="1" applyAlignment="1">
      <alignment horizontal="center" vertical="top" wrapText="1"/>
    </xf>
    <xf numFmtId="4" fontId="4" fillId="0" borderId="1" xfId="4" applyNumberFormat="1" applyFont="1" applyFill="1" applyBorder="1" applyAlignment="1">
      <alignment horizontal="center" vertical="top"/>
    </xf>
    <xf numFmtId="4" fontId="4" fillId="0" borderId="1" xfId="0" applyNumberFormat="1" applyFont="1" applyFill="1" applyBorder="1" applyAlignment="1">
      <alignment horizontal="center" vertical="top"/>
    </xf>
    <xf numFmtId="4" fontId="4" fillId="0" borderId="1" xfId="4" applyNumberFormat="1" applyFont="1" applyFill="1" applyBorder="1" applyAlignment="1">
      <alignment horizontal="center" vertical="top" wrapText="1"/>
    </xf>
    <xf numFmtId="4" fontId="3" fillId="0" borderId="1" xfId="0" applyNumberFormat="1" applyFont="1" applyFill="1" applyBorder="1" applyAlignment="1">
      <alignment horizontal="center" vertical="top"/>
    </xf>
    <xf numFmtId="4" fontId="3" fillId="0" borderId="1" xfId="4" applyNumberFormat="1" applyFont="1" applyFill="1" applyBorder="1" applyAlignment="1">
      <alignment horizontal="center" vertical="top"/>
    </xf>
    <xf numFmtId="0" fontId="4" fillId="0" borderId="9" xfId="1" applyFont="1" applyFill="1" applyBorder="1" applyAlignment="1">
      <alignment horizontal="left" vertical="top" wrapText="1"/>
    </xf>
    <xf numFmtId="0" fontId="4" fillId="0" borderId="1" xfId="2" applyFont="1" applyFill="1" applyBorder="1" applyAlignment="1">
      <alignment horizontal="left" vertical="top" wrapText="1"/>
    </xf>
    <xf numFmtId="4" fontId="3" fillId="0" borderId="1" xfId="4" applyNumberFormat="1" applyFont="1" applyBorder="1" applyAlignment="1">
      <alignment horizontal="center" vertical="top" wrapText="1"/>
    </xf>
    <xf numFmtId="4" fontId="5" fillId="0" borderId="1" xfId="4" applyNumberFormat="1" applyFont="1" applyBorder="1" applyAlignment="1">
      <alignment horizontal="center" vertical="top" wrapText="1"/>
    </xf>
    <xf numFmtId="165" fontId="4" fillId="0" borderId="4" xfId="3" applyNumberFormat="1" applyFont="1" applyFill="1" applyBorder="1" applyAlignment="1">
      <alignment vertical="top" wrapText="1"/>
    </xf>
    <xf numFmtId="165" fontId="4" fillId="0" borderId="10" xfId="3" applyNumberFormat="1" applyFont="1" applyFill="1" applyBorder="1" applyAlignment="1">
      <alignment vertical="top" wrapText="1"/>
    </xf>
    <xf numFmtId="165" fontId="4" fillId="0" borderId="2" xfId="3" applyNumberFormat="1" applyFont="1" applyFill="1" applyBorder="1" applyAlignment="1">
      <alignment vertical="top" wrapText="1"/>
    </xf>
    <xf numFmtId="3" fontId="4" fillId="0" borderId="2" xfId="0" applyNumberFormat="1" applyFont="1" applyFill="1" applyBorder="1" applyAlignment="1">
      <alignment horizontal="center" vertical="top"/>
    </xf>
    <xf numFmtId="165" fontId="4" fillId="0" borderId="2" xfId="3" applyNumberFormat="1" applyFont="1" applyFill="1" applyBorder="1" applyAlignment="1">
      <alignment horizontal="center" vertical="top" wrapText="1"/>
    </xf>
    <xf numFmtId="0" fontId="3" fillId="0" borderId="0"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3"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4" fontId="3" fillId="0" borderId="4" xfId="4" applyNumberFormat="1" applyFont="1" applyFill="1" applyBorder="1" applyAlignment="1">
      <alignment horizontal="center" vertical="top" wrapText="1"/>
    </xf>
    <xf numFmtId="4" fontId="3" fillId="0" borderId="2" xfId="4" applyNumberFormat="1" applyFont="1" applyFill="1" applyBorder="1" applyAlignment="1">
      <alignment horizontal="center" vertical="top" wrapText="1"/>
    </xf>
    <xf numFmtId="165" fontId="4" fillId="0" borderId="4" xfId="3" applyNumberFormat="1" applyFont="1" applyFill="1" applyBorder="1" applyAlignment="1">
      <alignment horizontal="center" vertical="top"/>
    </xf>
    <xf numFmtId="165" fontId="4" fillId="0" borderId="2" xfId="3" applyNumberFormat="1" applyFont="1" applyFill="1" applyBorder="1" applyAlignment="1">
      <alignment horizontal="center" vertical="top"/>
    </xf>
    <xf numFmtId="165" fontId="4" fillId="0" borderId="4" xfId="3" applyNumberFormat="1" applyFont="1" applyFill="1" applyBorder="1" applyAlignment="1">
      <alignment horizontal="left" vertical="top" wrapText="1"/>
    </xf>
    <xf numFmtId="165" fontId="4" fillId="0" borderId="2" xfId="3" applyNumberFormat="1" applyFont="1" applyFill="1" applyBorder="1" applyAlignment="1">
      <alignment horizontal="left" vertical="top" wrapText="1"/>
    </xf>
    <xf numFmtId="0" fontId="3" fillId="0" borderId="0" xfId="0" applyFont="1" applyFill="1" applyAlignment="1">
      <alignment horizontal="center" vertical="center" wrapText="1"/>
    </xf>
    <xf numFmtId="0" fontId="3" fillId="0" borderId="0" xfId="0" applyFont="1" applyAlignment="1">
      <alignment horizontal="center" vertical="top" wrapText="1"/>
    </xf>
    <xf numFmtId="3" fontId="4" fillId="0" borderId="4" xfId="0" applyNumberFormat="1" applyFont="1" applyFill="1" applyBorder="1" applyAlignment="1">
      <alignment horizontal="center" vertical="top"/>
    </xf>
    <xf numFmtId="3" fontId="4" fillId="0" borderId="10" xfId="0" applyNumberFormat="1" applyFont="1" applyFill="1" applyBorder="1" applyAlignment="1">
      <alignment horizontal="center" vertical="top"/>
    </xf>
    <xf numFmtId="3" fontId="4" fillId="0" borderId="2" xfId="0" applyNumberFormat="1" applyFont="1" applyFill="1" applyBorder="1" applyAlignment="1">
      <alignment horizontal="center" vertical="top"/>
    </xf>
    <xf numFmtId="165" fontId="4" fillId="0" borderId="4" xfId="3" applyNumberFormat="1" applyFont="1" applyFill="1" applyBorder="1" applyAlignment="1">
      <alignment horizontal="center" vertical="top" wrapText="1"/>
    </xf>
    <xf numFmtId="165" fontId="4" fillId="0" borderId="10" xfId="3" applyNumberFormat="1" applyFont="1" applyFill="1" applyBorder="1" applyAlignment="1">
      <alignment horizontal="center" vertical="top" wrapText="1"/>
    </xf>
    <xf numFmtId="165" fontId="4" fillId="0" borderId="2" xfId="3" applyNumberFormat="1" applyFont="1" applyFill="1" applyBorder="1" applyAlignment="1">
      <alignment horizontal="center" vertical="top" wrapText="1"/>
    </xf>
    <xf numFmtId="0" fontId="3" fillId="0" borderId="10" xfId="0" applyFont="1" applyFill="1" applyBorder="1" applyAlignment="1">
      <alignment horizontal="left" vertical="top" wrapText="1"/>
    </xf>
  </cellXfs>
  <cellStyles count="6">
    <cellStyle name="Excel Built-in Normal" xfId="5"/>
    <cellStyle name="Обычный" xfId="0" builtinId="0"/>
    <cellStyle name="Обычный 2" xfId="1"/>
    <cellStyle name="Обычный 2 2" xfId="2"/>
    <cellStyle name="Процентный" xfId="3" builtinId="5"/>
    <cellStyle name="Финансовый" xfId="4" builtinId="3"/>
  </cellStyles>
  <dxfs count="0"/>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tabSelected="1" topLeftCell="B1" zoomScale="70" zoomScaleNormal="70" workbookViewId="0">
      <pane ySplit="4" topLeftCell="A5" activePane="bottomLeft" state="frozen"/>
      <selection pane="bottomLeft" activeCell="F7" sqref="F7"/>
    </sheetView>
  </sheetViews>
  <sheetFormatPr defaultRowHeight="18.75" x14ac:dyDescent="0.3"/>
  <cols>
    <col min="1" max="1" width="49.5703125" style="41" customWidth="1"/>
    <col min="2" max="2" width="26.85546875" style="41" customWidth="1"/>
    <col min="3" max="3" width="24.28515625" style="5" customWidth="1"/>
    <col min="4" max="4" width="24" style="5" customWidth="1"/>
    <col min="5" max="5" width="13.140625" style="5" customWidth="1"/>
    <col min="6" max="6" width="187.42578125" style="5" customWidth="1"/>
    <col min="7" max="7" width="22.42578125" style="5" customWidth="1"/>
    <col min="8" max="8" width="9.140625" style="5"/>
    <col min="9" max="9" width="15.42578125" style="5" bestFit="1" customWidth="1"/>
    <col min="10" max="10" width="9.140625" style="5"/>
    <col min="11" max="11" width="15.85546875" style="5" customWidth="1"/>
    <col min="12" max="12" width="9.140625" style="5"/>
    <col min="13" max="13" width="15.42578125" style="5" customWidth="1"/>
    <col min="14" max="16384" width="9.140625" style="5"/>
  </cols>
  <sheetData>
    <row r="1" spans="1:10" ht="44.25" customHeight="1" x14ac:dyDescent="0.3">
      <c r="A1" s="87" t="s">
        <v>73</v>
      </c>
      <c r="B1" s="87"/>
      <c r="C1" s="87"/>
      <c r="D1" s="87"/>
      <c r="E1" s="87"/>
      <c r="F1" s="87"/>
      <c r="G1" s="1"/>
      <c r="H1" s="1"/>
      <c r="I1" s="1"/>
      <c r="J1" s="1"/>
    </row>
    <row r="2" spans="1:10" x14ac:dyDescent="0.3">
      <c r="A2" s="5"/>
      <c r="B2" s="5"/>
      <c r="C2" s="30"/>
      <c r="D2" s="69" t="s">
        <v>3</v>
      </c>
      <c r="E2" s="31"/>
      <c r="F2" s="32"/>
    </row>
    <row r="3" spans="1:10" s="6" customFormat="1" ht="135.75" customHeight="1" x14ac:dyDescent="0.25">
      <c r="A3" s="57" t="s">
        <v>10</v>
      </c>
      <c r="B3" s="71" t="s">
        <v>78</v>
      </c>
      <c r="C3" s="58" t="s">
        <v>110</v>
      </c>
      <c r="D3" s="57" t="s">
        <v>61</v>
      </c>
      <c r="E3" s="57" t="s">
        <v>58</v>
      </c>
      <c r="F3" s="57" t="s">
        <v>54</v>
      </c>
    </row>
    <row r="4" spans="1:10" s="6" customFormat="1" x14ac:dyDescent="0.25">
      <c r="A4" s="2">
        <v>1</v>
      </c>
      <c r="B4" s="2">
        <v>2</v>
      </c>
      <c r="C4" s="2">
        <v>3</v>
      </c>
      <c r="D4" s="2">
        <v>4</v>
      </c>
      <c r="E4" s="2">
        <v>5</v>
      </c>
      <c r="F4" s="2">
        <v>6</v>
      </c>
    </row>
    <row r="5" spans="1:10" s="34" customFormat="1" ht="409.5" customHeight="1" x14ac:dyDescent="0.25">
      <c r="A5" s="89" t="s">
        <v>12</v>
      </c>
      <c r="B5" s="91">
        <v>84816498.129999995</v>
      </c>
      <c r="C5" s="91">
        <v>99808946.719999999</v>
      </c>
      <c r="D5" s="91">
        <v>68690200</v>
      </c>
      <c r="E5" s="93">
        <f t="shared" ref="E5:E18" si="0">IFERROR(D5/C5,"")</f>
        <v>0.68799999999999994</v>
      </c>
      <c r="F5" s="95" t="s">
        <v>120</v>
      </c>
      <c r="I5" s="10"/>
    </row>
    <row r="6" spans="1:10" s="34" customFormat="1" ht="84.75" customHeight="1" x14ac:dyDescent="0.25">
      <c r="A6" s="90"/>
      <c r="B6" s="92"/>
      <c r="C6" s="92"/>
      <c r="D6" s="92"/>
      <c r="E6" s="94"/>
      <c r="F6" s="96"/>
      <c r="I6" s="10"/>
    </row>
    <row r="7" spans="1:10" ht="37.5" x14ac:dyDescent="0.3">
      <c r="A7" s="3" t="s">
        <v>9</v>
      </c>
      <c r="B7" s="72">
        <f>B8+B15+B17+B16+B10+B11+B9+B12+B13+B14</f>
        <v>19162024544.919998</v>
      </c>
      <c r="C7" s="72">
        <f t="shared" ref="C7:D7" si="1">C8+C15+C17+C16+C10+C11+C9+C12+C13+C14</f>
        <v>18973661705.330002</v>
      </c>
      <c r="D7" s="72">
        <f t="shared" si="1"/>
        <v>18879944900</v>
      </c>
      <c r="E7" s="13">
        <f t="shared" si="0"/>
        <v>0.995</v>
      </c>
      <c r="F7" s="4"/>
      <c r="G7" s="35"/>
      <c r="I7" s="10"/>
    </row>
    <row r="8" spans="1:10" ht="187.5" x14ac:dyDescent="0.3">
      <c r="A8" s="29" t="s">
        <v>38</v>
      </c>
      <c r="B8" s="73">
        <v>17021536300</v>
      </c>
      <c r="C8" s="73">
        <v>17021536300</v>
      </c>
      <c r="D8" s="74">
        <v>18347674200</v>
      </c>
      <c r="E8" s="13">
        <f t="shared" si="0"/>
        <v>1.0780000000000001</v>
      </c>
      <c r="F8" s="33" t="s">
        <v>111</v>
      </c>
      <c r="G8" s="35"/>
      <c r="I8" s="10"/>
    </row>
    <row r="9" spans="1:10" ht="318.75" x14ac:dyDescent="0.3">
      <c r="A9" s="29" t="s">
        <v>74</v>
      </c>
      <c r="B9" s="73">
        <v>221226600</v>
      </c>
      <c r="C9" s="73">
        <v>221226600</v>
      </c>
      <c r="D9" s="74">
        <v>0</v>
      </c>
      <c r="E9" s="13">
        <f t="shared" si="0"/>
        <v>0</v>
      </c>
      <c r="F9" s="67" t="s">
        <v>79</v>
      </c>
      <c r="G9" s="35"/>
      <c r="I9" s="10"/>
    </row>
    <row r="10" spans="1:10" ht="174" customHeight="1" x14ac:dyDescent="0.3">
      <c r="A10" s="29" t="s">
        <v>72</v>
      </c>
      <c r="B10" s="73">
        <v>200217700</v>
      </c>
      <c r="C10" s="73">
        <v>200217700</v>
      </c>
      <c r="D10" s="74">
        <v>0</v>
      </c>
      <c r="E10" s="13">
        <f t="shared" si="0"/>
        <v>0</v>
      </c>
      <c r="F10" s="66" t="s">
        <v>79</v>
      </c>
      <c r="G10" s="35"/>
      <c r="I10" s="10"/>
    </row>
    <row r="11" spans="1:10" ht="243.75" x14ac:dyDescent="0.3">
      <c r="A11" s="29" t="s">
        <v>62</v>
      </c>
      <c r="B11" s="73">
        <v>9588100</v>
      </c>
      <c r="C11" s="73">
        <v>9588100</v>
      </c>
      <c r="D11" s="74">
        <v>0</v>
      </c>
      <c r="E11" s="13">
        <f t="shared" si="0"/>
        <v>0</v>
      </c>
      <c r="F11" s="67" t="s">
        <v>79</v>
      </c>
      <c r="G11" s="35"/>
      <c r="I11" s="10"/>
    </row>
    <row r="12" spans="1:10" ht="225" x14ac:dyDescent="0.3">
      <c r="A12" s="29" t="s">
        <v>75</v>
      </c>
      <c r="B12" s="73">
        <v>32150400</v>
      </c>
      <c r="C12" s="73">
        <v>32150400</v>
      </c>
      <c r="D12" s="74">
        <v>0</v>
      </c>
      <c r="E12" s="13">
        <f t="shared" si="0"/>
        <v>0</v>
      </c>
      <c r="F12" s="67" t="s">
        <v>112</v>
      </c>
      <c r="G12" s="35"/>
      <c r="I12" s="10"/>
    </row>
    <row r="13" spans="1:10" ht="281.25" x14ac:dyDescent="0.3">
      <c r="A13" s="29" t="s">
        <v>76</v>
      </c>
      <c r="B13" s="73">
        <v>426012000</v>
      </c>
      <c r="C13" s="73">
        <v>426012000</v>
      </c>
      <c r="D13" s="74">
        <v>0</v>
      </c>
      <c r="E13" s="13">
        <f t="shared" si="0"/>
        <v>0</v>
      </c>
      <c r="F13" s="67" t="s">
        <v>109</v>
      </c>
      <c r="G13" s="35"/>
      <c r="I13" s="10"/>
    </row>
    <row r="14" spans="1:10" ht="318.75" x14ac:dyDescent="0.3">
      <c r="A14" s="29" t="s">
        <v>77</v>
      </c>
      <c r="B14" s="73">
        <v>546963100</v>
      </c>
      <c r="C14" s="73">
        <v>546963100</v>
      </c>
      <c r="D14" s="74">
        <v>0</v>
      </c>
      <c r="E14" s="13">
        <f t="shared" si="0"/>
        <v>0</v>
      </c>
      <c r="F14" s="67" t="s">
        <v>109</v>
      </c>
      <c r="G14" s="35"/>
      <c r="I14" s="10"/>
    </row>
    <row r="15" spans="1:10" ht="97.5" customHeight="1" x14ac:dyDescent="0.3">
      <c r="A15" s="29" t="s">
        <v>39</v>
      </c>
      <c r="B15" s="73">
        <v>765102450</v>
      </c>
      <c r="C15" s="73">
        <v>577648400</v>
      </c>
      <c r="D15" s="73">
        <v>532270700</v>
      </c>
      <c r="E15" s="13">
        <f t="shared" si="0"/>
        <v>0.92100000000000004</v>
      </c>
      <c r="F15" s="33" t="s">
        <v>80</v>
      </c>
      <c r="G15" s="35"/>
      <c r="I15" s="10"/>
    </row>
    <row r="16" spans="1:10" ht="131.25" x14ac:dyDescent="0.3">
      <c r="A16" s="29" t="s">
        <v>40</v>
      </c>
      <c r="B16" s="73">
        <v>338968.06</v>
      </c>
      <c r="C16" s="73">
        <v>348567</v>
      </c>
      <c r="D16" s="73">
        <v>0</v>
      </c>
      <c r="E16" s="13">
        <f t="shared" si="0"/>
        <v>0</v>
      </c>
      <c r="F16" s="33" t="s">
        <v>113</v>
      </c>
      <c r="G16" s="35"/>
      <c r="I16" s="10"/>
    </row>
    <row r="17" spans="1:9" ht="153" customHeight="1" x14ac:dyDescent="0.3">
      <c r="A17" s="29" t="s">
        <v>41</v>
      </c>
      <c r="B17" s="75">
        <v>-61111073.140000001</v>
      </c>
      <c r="C17" s="75">
        <v>-62029461.670000002</v>
      </c>
      <c r="D17" s="75">
        <v>0</v>
      </c>
      <c r="E17" s="13">
        <f t="shared" si="0"/>
        <v>0</v>
      </c>
      <c r="F17" s="33" t="s">
        <v>114</v>
      </c>
      <c r="G17"/>
      <c r="I17" s="10"/>
    </row>
    <row r="18" spans="1:9" x14ac:dyDescent="0.3">
      <c r="A18" s="36" t="s">
        <v>4</v>
      </c>
      <c r="B18" s="76">
        <f>B5+B7</f>
        <v>19246841043.049999</v>
      </c>
      <c r="C18" s="76">
        <f>C5+C7</f>
        <v>19073470652.049999</v>
      </c>
      <c r="D18" s="76">
        <f>D5+D7</f>
        <v>18948635100</v>
      </c>
      <c r="E18" s="13">
        <f t="shared" si="0"/>
        <v>0.99299999999999999</v>
      </c>
      <c r="F18" s="28"/>
      <c r="G18" s="35"/>
      <c r="I18" s="10"/>
    </row>
    <row r="19" spans="1:9" ht="46.5" customHeight="1" x14ac:dyDescent="0.3">
      <c r="A19" s="88"/>
      <c r="B19" s="88"/>
      <c r="C19" s="88"/>
      <c r="D19" s="88"/>
      <c r="E19" s="88"/>
      <c r="F19" s="88"/>
    </row>
    <row r="20" spans="1:9" x14ac:dyDescent="0.3">
      <c r="A20" s="37"/>
      <c r="B20" s="37"/>
      <c r="C20" s="38"/>
      <c r="D20" s="39"/>
      <c r="E20" s="39"/>
    </row>
    <row r="21" spans="1:9" x14ac:dyDescent="0.3">
      <c r="A21" s="37"/>
      <c r="B21" s="37"/>
      <c r="C21" s="38"/>
      <c r="D21" s="38"/>
      <c r="E21" s="38"/>
    </row>
    <row r="22" spans="1:9" x14ac:dyDescent="0.3">
      <c r="A22" s="37"/>
      <c r="B22" s="37"/>
      <c r="C22" s="38"/>
      <c r="D22" s="38"/>
      <c r="E22" s="38"/>
    </row>
    <row r="23" spans="1:9" x14ac:dyDescent="0.3">
      <c r="A23" s="37"/>
      <c r="B23" s="37"/>
      <c r="C23" s="38"/>
      <c r="D23" s="38"/>
      <c r="E23" s="38"/>
    </row>
    <row r="24" spans="1:9" x14ac:dyDescent="0.3">
      <c r="A24" s="37"/>
      <c r="B24" s="37"/>
      <c r="C24" s="38"/>
      <c r="D24" s="38"/>
      <c r="E24" s="38"/>
    </row>
    <row r="25" spans="1:9" x14ac:dyDescent="0.3">
      <c r="A25" s="37"/>
      <c r="B25" s="37"/>
      <c r="C25" s="38"/>
      <c r="D25" s="38"/>
      <c r="E25" s="38"/>
    </row>
    <row r="26" spans="1:9" x14ac:dyDescent="0.3">
      <c r="A26" s="5"/>
      <c r="B26" s="5"/>
    </row>
    <row r="27" spans="1:9" x14ac:dyDescent="0.3">
      <c r="A27" s="5"/>
      <c r="B27" s="5"/>
      <c r="C27" s="40"/>
      <c r="D27" s="40"/>
      <c r="E27" s="40"/>
    </row>
    <row r="28" spans="1:9" x14ac:dyDescent="0.3">
      <c r="A28" s="5"/>
      <c r="B28" s="5"/>
      <c r="C28" s="40"/>
      <c r="D28" s="40"/>
      <c r="E28" s="40"/>
    </row>
    <row r="29" spans="1:9" x14ac:dyDescent="0.3">
      <c r="A29" s="5"/>
      <c r="B29" s="5"/>
      <c r="C29" s="40"/>
      <c r="D29" s="40"/>
      <c r="E29" s="40"/>
    </row>
    <row r="30" spans="1:9" x14ac:dyDescent="0.3">
      <c r="A30" s="5"/>
      <c r="B30" s="5"/>
      <c r="C30" s="40"/>
      <c r="D30" s="40"/>
      <c r="E30" s="40"/>
    </row>
    <row r="31" spans="1:9" x14ac:dyDescent="0.3">
      <c r="A31" s="5"/>
      <c r="B31" s="5"/>
      <c r="C31" s="40"/>
      <c r="D31" s="40"/>
      <c r="E31" s="40"/>
    </row>
    <row r="32" spans="1:9" x14ac:dyDescent="0.3">
      <c r="C32" s="40"/>
      <c r="D32" s="40"/>
      <c r="E32" s="40"/>
    </row>
    <row r="33" spans="1:5" x14ac:dyDescent="0.3">
      <c r="A33" s="5"/>
      <c r="B33" s="5"/>
      <c r="C33" s="40"/>
      <c r="D33" s="40"/>
      <c r="E33" s="40"/>
    </row>
    <row r="34" spans="1:5" x14ac:dyDescent="0.3">
      <c r="A34" s="5"/>
      <c r="B34" s="5"/>
      <c r="C34" s="40"/>
      <c r="D34" s="40"/>
      <c r="E34" s="40"/>
    </row>
  </sheetData>
  <mergeCells count="8">
    <mergeCell ref="A1:F1"/>
    <mergeCell ref="A19:F19"/>
    <mergeCell ref="A5:A6"/>
    <mergeCell ref="B5:B6"/>
    <mergeCell ref="C5:C6"/>
    <mergeCell ref="D5:D6"/>
    <mergeCell ref="E5:E6"/>
    <mergeCell ref="F5:F6"/>
  </mergeCells>
  <printOptions horizontalCentered="1"/>
  <pageMargins left="0.28000000000000003" right="0.28000000000000003" top="0.32" bottom="0.39370078740157483" header="0" footer="0"/>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0"/>
  <sheetViews>
    <sheetView topLeftCell="A40" zoomScale="78" zoomScaleNormal="78" workbookViewId="0">
      <selection activeCell="A22" sqref="A22"/>
    </sheetView>
  </sheetViews>
  <sheetFormatPr defaultRowHeight="18.75" x14ac:dyDescent="0.3"/>
  <cols>
    <col min="1" max="1" width="84.28515625" style="18" customWidth="1"/>
    <col min="2" max="2" width="36.85546875" style="18" customWidth="1"/>
    <col min="3" max="3" width="28" style="18" customWidth="1"/>
    <col min="4" max="4" width="24.140625" style="5" customWidth="1"/>
    <col min="5" max="5" width="24" style="21" customWidth="1"/>
    <col min="6" max="16384" width="9.140625" style="5"/>
  </cols>
  <sheetData>
    <row r="1" spans="1:5" ht="48.75" customHeight="1" x14ac:dyDescent="0.3">
      <c r="A1" s="97" t="s">
        <v>108</v>
      </c>
      <c r="B1" s="97"/>
      <c r="C1" s="97"/>
      <c r="D1" s="97"/>
      <c r="E1" s="97"/>
    </row>
    <row r="2" spans="1:5" x14ac:dyDescent="0.3">
      <c r="A2" s="70"/>
      <c r="B2" s="70"/>
      <c r="C2" s="70"/>
      <c r="D2" s="32"/>
      <c r="E2" s="32" t="s">
        <v>3</v>
      </c>
    </row>
    <row r="3" spans="1:5" ht="143.25" customHeight="1" x14ac:dyDescent="0.3">
      <c r="A3" s="61" t="s">
        <v>11</v>
      </c>
      <c r="B3" s="63" t="s">
        <v>59</v>
      </c>
      <c r="C3" s="62" t="str">
        <f>'Доходы 2021 - 2022'!B3</f>
        <v>Утверждено Законом ЯО от 22.12.2020 № 101-з (в ред. Законов ЯО от 07.04.2021 № 16-з; от 02.07.2021 № 49-з; от 05.10.2021 № 70-з)</v>
      </c>
      <c r="D3" s="62" t="str">
        <f>'Доходы 2021 - 2022'!C3</f>
        <v>Оценка ожидаемого исполнения на 2021 год</v>
      </c>
      <c r="E3" s="62" t="str">
        <f>'Доходы 2021 - 2022'!D3</f>
        <v>Проект бюджета
на 2022 год</v>
      </c>
    </row>
    <row r="4" spans="1:5" s="10" customFormat="1" x14ac:dyDescent="0.25">
      <c r="A4" s="7">
        <v>1</v>
      </c>
      <c r="B4" s="42">
        <v>2</v>
      </c>
      <c r="C4" s="8">
        <v>3</v>
      </c>
      <c r="D4" s="9">
        <v>4</v>
      </c>
      <c r="E4" s="9">
        <v>5</v>
      </c>
    </row>
    <row r="5" spans="1:5" s="14" customFormat="1" x14ac:dyDescent="0.25">
      <c r="A5" s="11" t="s">
        <v>13</v>
      </c>
      <c r="B5" s="59" t="s">
        <v>55</v>
      </c>
      <c r="C5" s="76">
        <f>C6</f>
        <v>124833700</v>
      </c>
      <c r="D5" s="76">
        <f t="shared" ref="D5:E7" si="0">D6</f>
        <v>124833700</v>
      </c>
      <c r="E5" s="76">
        <f t="shared" si="0"/>
        <v>129825100</v>
      </c>
    </row>
    <row r="6" spans="1:5" s="14" customFormat="1" x14ac:dyDescent="0.25">
      <c r="A6" s="65" t="s">
        <v>20</v>
      </c>
      <c r="B6" s="59" t="s">
        <v>56</v>
      </c>
      <c r="C6" s="76">
        <f>C7</f>
        <v>124833700</v>
      </c>
      <c r="D6" s="76">
        <f t="shared" si="0"/>
        <v>124833700</v>
      </c>
      <c r="E6" s="76">
        <f t="shared" si="0"/>
        <v>129825100</v>
      </c>
    </row>
    <row r="7" spans="1:5" s="14" customFormat="1" ht="37.5" x14ac:dyDescent="0.25">
      <c r="A7" s="15" t="s">
        <v>47</v>
      </c>
      <c r="B7" s="44" t="s">
        <v>49</v>
      </c>
      <c r="C7" s="74">
        <f>C8</f>
        <v>124833700</v>
      </c>
      <c r="D7" s="74">
        <f t="shared" si="0"/>
        <v>124833700</v>
      </c>
      <c r="E7" s="74">
        <f t="shared" si="0"/>
        <v>129825100</v>
      </c>
    </row>
    <row r="8" spans="1:5" s="14" customFormat="1" x14ac:dyDescent="0.25">
      <c r="A8" s="15" t="s">
        <v>48</v>
      </c>
      <c r="B8" s="44" t="s">
        <v>51</v>
      </c>
      <c r="C8" s="74">
        <f>C9</f>
        <v>124833700</v>
      </c>
      <c r="D8" s="74">
        <f t="shared" ref="D8:E8" si="1">D9</f>
        <v>124833700</v>
      </c>
      <c r="E8" s="74">
        <f t="shared" si="1"/>
        <v>129825100</v>
      </c>
    </row>
    <row r="9" spans="1:5" ht="93.75" x14ac:dyDescent="0.3">
      <c r="A9" s="15" t="s">
        <v>46</v>
      </c>
      <c r="B9" s="44" t="s">
        <v>22</v>
      </c>
      <c r="C9" s="74">
        <f>C10+C11+C13+C12</f>
        <v>124833700</v>
      </c>
      <c r="D9" s="74">
        <f t="shared" ref="D9:E9" si="2">D10+D11+D13+D12</f>
        <v>124833700</v>
      </c>
      <c r="E9" s="74">
        <f t="shared" si="2"/>
        <v>129825100</v>
      </c>
    </row>
    <row r="10" spans="1:5" ht="80.25" customHeight="1" x14ac:dyDescent="0.3">
      <c r="A10" s="15" t="s">
        <v>15</v>
      </c>
      <c r="B10" s="44" t="s">
        <v>23</v>
      </c>
      <c r="C10" s="74">
        <v>96821559</v>
      </c>
      <c r="D10" s="74">
        <v>96821559</v>
      </c>
      <c r="E10" s="74">
        <v>99429100</v>
      </c>
    </row>
    <row r="11" spans="1:5" ht="37.5" x14ac:dyDescent="0.3">
      <c r="A11" s="15" t="s">
        <v>16</v>
      </c>
      <c r="B11" s="44" t="s">
        <v>24</v>
      </c>
      <c r="C11" s="74">
        <v>27806141</v>
      </c>
      <c r="D11" s="74">
        <v>27806141</v>
      </c>
      <c r="E11" s="74">
        <v>30190000</v>
      </c>
    </row>
    <row r="12" spans="1:5" x14ac:dyDescent="0.3">
      <c r="A12" s="15" t="s">
        <v>18</v>
      </c>
      <c r="B12" s="44" t="s">
        <v>25</v>
      </c>
      <c r="C12" s="74">
        <v>30000</v>
      </c>
      <c r="D12" s="74">
        <v>30000</v>
      </c>
      <c r="E12" s="74">
        <v>30000</v>
      </c>
    </row>
    <row r="13" spans="1:5" x14ac:dyDescent="0.3">
      <c r="A13" s="15" t="s">
        <v>17</v>
      </c>
      <c r="B13" s="44" t="s">
        <v>26</v>
      </c>
      <c r="C13" s="74">
        <v>176000</v>
      </c>
      <c r="D13" s="74">
        <v>176000</v>
      </c>
      <c r="E13" s="74">
        <v>176000</v>
      </c>
    </row>
    <row r="14" spans="1:5" s="17" customFormat="1" x14ac:dyDescent="0.3">
      <c r="A14" s="65" t="s">
        <v>14</v>
      </c>
      <c r="B14" s="60" t="s">
        <v>27</v>
      </c>
      <c r="C14" s="76">
        <f>C15</f>
        <v>19216750128.25</v>
      </c>
      <c r="D14" s="76">
        <f t="shared" ref="D14:E16" si="3">D15</f>
        <v>19043379737.25</v>
      </c>
      <c r="E14" s="76">
        <f t="shared" si="3"/>
        <v>18818810000</v>
      </c>
    </row>
    <row r="15" spans="1:5" s="17" customFormat="1" x14ac:dyDescent="0.3">
      <c r="A15" s="65" t="s">
        <v>21</v>
      </c>
      <c r="B15" s="60" t="s">
        <v>28</v>
      </c>
      <c r="C15" s="76">
        <f>C16</f>
        <v>19216750128.25</v>
      </c>
      <c r="D15" s="76">
        <f t="shared" si="3"/>
        <v>19043379737.25</v>
      </c>
      <c r="E15" s="76">
        <f t="shared" si="3"/>
        <v>18818810000</v>
      </c>
    </row>
    <row r="16" spans="1:5" s="17" customFormat="1" ht="37.5" x14ac:dyDescent="0.3">
      <c r="A16" s="15" t="s">
        <v>47</v>
      </c>
      <c r="B16" s="44" t="s">
        <v>52</v>
      </c>
      <c r="C16" s="74">
        <f>C17</f>
        <v>19216750128.25</v>
      </c>
      <c r="D16" s="74">
        <f t="shared" si="3"/>
        <v>19043379737.25</v>
      </c>
      <c r="E16" s="74">
        <f t="shared" si="3"/>
        <v>18818810000</v>
      </c>
    </row>
    <row r="17" spans="1:5" s="17" customFormat="1" ht="19.5" customHeight="1" x14ac:dyDescent="0.3">
      <c r="A17" s="15" t="s">
        <v>50</v>
      </c>
      <c r="B17" s="44" t="s">
        <v>53</v>
      </c>
      <c r="C17" s="74">
        <f>C18+C21+C23+C25+C27+C29+C31+C33+C35+C37+C39+C42+C44+C46</f>
        <v>19216750128.25</v>
      </c>
      <c r="D17" s="74">
        <f t="shared" ref="D17:E17" si="4">D18+D21+D23+D25+D27+D29+D31+D33+D35+D37+D39+D42+D44+D46</f>
        <v>19043379737.25</v>
      </c>
      <c r="E17" s="74">
        <f t="shared" si="4"/>
        <v>18818810000</v>
      </c>
    </row>
    <row r="18" spans="1:5" ht="75" x14ac:dyDescent="0.3">
      <c r="A18" s="15" t="s">
        <v>42</v>
      </c>
      <c r="B18" s="44" t="s">
        <v>29</v>
      </c>
      <c r="C18" s="74">
        <f>C19+C20</f>
        <v>16899676275.52</v>
      </c>
      <c r="D18" s="74">
        <f t="shared" ref="D18:E18" si="5">D19+D20</f>
        <v>16899676275.52</v>
      </c>
      <c r="E18" s="74">
        <f t="shared" si="5"/>
        <v>18217849100</v>
      </c>
    </row>
    <row r="19" spans="1:5" ht="23.25" customHeight="1" x14ac:dyDescent="0.3">
      <c r="A19" s="15" t="s">
        <v>18</v>
      </c>
      <c r="B19" s="44" t="s">
        <v>30</v>
      </c>
      <c r="C19" s="74">
        <v>16370749424.379999</v>
      </c>
      <c r="D19" s="74">
        <v>16370749424.379999</v>
      </c>
      <c r="E19" s="74">
        <v>17605056060</v>
      </c>
    </row>
    <row r="20" spans="1:5" ht="23.25" customHeight="1" x14ac:dyDescent="0.3">
      <c r="A20" s="15" t="s">
        <v>19</v>
      </c>
      <c r="B20" s="44" t="s">
        <v>31</v>
      </c>
      <c r="C20" s="74">
        <v>528926851.13999999</v>
      </c>
      <c r="D20" s="74">
        <v>528926851.13999999</v>
      </c>
      <c r="E20" s="74">
        <v>612793040</v>
      </c>
    </row>
    <row r="21" spans="1:5" ht="119.25" customHeight="1" x14ac:dyDescent="0.3">
      <c r="A21" s="15" t="s">
        <v>43</v>
      </c>
      <c r="B21" s="44" t="s">
        <v>32</v>
      </c>
      <c r="C21" s="74">
        <f>C22</f>
        <v>1340956.81</v>
      </c>
      <c r="D21" s="74">
        <f t="shared" ref="D21:E21" si="6">D22</f>
        <v>1340956.81</v>
      </c>
      <c r="E21" s="74">
        <f t="shared" si="6"/>
        <v>0</v>
      </c>
    </row>
    <row r="22" spans="1:5" ht="37.5" x14ac:dyDescent="0.3">
      <c r="A22" s="15" t="s">
        <v>119</v>
      </c>
      <c r="B22" s="44" t="s">
        <v>116</v>
      </c>
      <c r="C22" s="74">
        <v>1340956.81</v>
      </c>
      <c r="D22" s="74">
        <v>1340956.81</v>
      </c>
      <c r="E22" s="74">
        <v>0</v>
      </c>
    </row>
    <row r="23" spans="1:5" ht="105.75" customHeight="1" x14ac:dyDescent="0.3">
      <c r="A23" s="15" t="s">
        <v>57</v>
      </c>
      <c r="B23" s="44" t="s">
        <v>33</v>
      </c>
      <c r="C23" s="74">
        <f>C24</f>
        <v>721676762.16999996</v>
      </c>
      <c r="D23" s="74">
        <f t="shared" ref="D23:E23" si="7">D24</f>
        <v>533071113.70999998</v>
      </c>
      <c r="E23" s="74">
        <f t="shared" si="7"/>
        <v>532270700</v>
      </c>
    </row>
    <row r="24" spans="1:5" x14ac:dyDescent="0.3">
      <c r="A24" s="15" t="s">
        <v>18</v>
      </c>
      <c r="B24" s="44" t="s">
        <v>34</v>
      </c>
      <c r="C24" s="74">
        <v>721676762.16999996</v>
      </c>
      <c r="D24" s="74">
        <v>533071113.70999998</v>
      </c>
      <c r="E24" s="74">
        <v>532270700</v>
      </c>
    </row>
    <row r="25" spans="1:5" ht="131.25" x14ac:dyDescent="0.3">
      <c r="A25" s="15" t="s">
        <v>81</v>
      </c>
      <c r="B25" s="44" t="s">
        <v>83</v>
      </c>
      <c r="C25" s="74">
        <f>C26</f>
        <v>221226600</v>
      </c>
      <c r="D25" s="74">
        <f t="shared" ref="D25:E25" si="8">D26</f>
        <v>221226600</v>
      </c>
      <c r="E25" s="74">
        <f t="shared" si="8"/>
        <v>0</v>
      </c>
    </row>
    <row r="26" spans="1:5" x14ac:dyDescent="0.3">
      <c r="A26" s="15" t="s">
        <v>18</v>
      </c>
      <c r="B26" s="44" t="s">
        <v>82</v>
      </c>
      <c r="C26" s="74">
        <v>221226600</v>
      </c>
      <c r="D26" s="74">
        <v>221226600</v>
      </c>
      <c r="E26" s="74">
        <v>0</v>
      </c>
    </row>
    <row r="27" spans="1:5" ht="168.75" x14ac:dyDescent="0.3">
      <c r="A27" s="15" t="s">
        <v>86</v>
      </c>
      <c r="B27" s="44" t="s">
        <v>84</v>
      </c>
      <c r="C27" s="74">
        <f>C28</f>
        <v>54254.82</v>
      </c>
      <c r="D27" s="74">
        <f t="shared" ref="D27:E27" si="9">D28</f>
        <v>54254.82</v>
      </c>
      <c r="E27" s="74">
        <f t="shared" si="9"/>
        <v>0</v>
      </c>
    </row>
    <row r="28" spans="1:5" x14ac:dyDescent="0.3">
      <c r="A28" s="15" t="s">
        <v>18</v>
      </c>
      <c r="B28" s="44" t="s">
        <v>85</v>
      </c>
      <c r="C28" s="74">
        <v>54254.82</v>
      </c>
      <c r="D28" s="74">
        <v>54254.82</v>
      </c>
      <c r="E28" s="74">
        <v>0</v>
      </c>
    </row>
    <row r="29" spans="1:5" ht="40.5" customHeight="1" x14ac:dyDescent="0.3">
      <c r="A29" s="78" t="s">
        <v>63</v>
      </c>
      <c r="B29" s="44" t="s">
        <v>65</v>
      </c>
      <c r="C29" s="74">
        <f>C30</f>
        <v>200217700</v>
      </c>
      <c r="D29" s="74">
        <f>D30</f>
        <v>200217700</v>
      </c>
      <c r="E29" s="74">
        <f>E30</f>
        <v>0</v>
      </c>
    </row>
    <row r="30" spans="1:5" x14ac:dyDescent="0.3">
      <c r="A30" s="68" t="s">
        <v>18</v>
      </c>
      <c r="B30" s="44" t="s">
        <v>66</v>
      </c>
      <c r="C30" s="74">
        <v>200217700</v>
      </c>
      <c r="D30" s="74">
        <v>200217700</v>
      </c>
      <c r="E30" s="74">
        <v>0</v>
      </c>
    </row>
    <row r="31" spans="1:5" ht="81.75" customHeight="1" x14ac:dyDescent="0.3">
      <c r="A31" s="68" t="s">
        <v>64</v>
      </c>
      <c r="B31" s="44" t="s">
        <v>67</v>
      </c>
      <c r="C31" s="74">
        <f>C32</f>
        <v>9588100</v>
      </c>
      <c r="D31" s="74">
        <f>D32</f>
        <v>9588100</v>
      </c>
      <c r="E31" s="74">
        <f>E32</f>
        <v>0</v>
      </c>
    </row>
    <row r="32" spans="1:5" x14ac:dyDescent="0.3">
      <c r="A32" s="68" t="s">
        <v>18</v>
      </c>
      <c r="B32" s="44" t="s">
        <v>68</v>
      </c>
      <c r="C32" s="74">
        <v>9588100</v>
      </c>
      <c r="D32" s="74">
        <v>9588100</v>
      </c>
      <c r="E32" s="74">
        <v>0</v>
      </c>
    </row>
    <row r="33" spans="1:6" ht="116.25" customHeight="1" x14ac:dyDescent="0.3">
      <c r="A33" s="15" t="s">
        <v>87</v>
      </c>
      <c r="B33" s="44" t="s">
        <v>92</v>
      </c>
      <c r="C33" s="74">
        <f>C34</f>
        <v>32150400</v>
      </c>
      <c r="D33" s="74">
        <f t="shared" ref="D33:E33" si="10">D34</f>
        <v>32150400</v>
      </c>
      <c r="E33" s="74">
        <f t="shared" si="10"/>
        <v>0</v>
      </c>
    </row>
    <row r="34" spans="1:6" x14ac:dyDescent="0.3">
      <c r="A34" s="15" t="s">
        <v>18</v>
      </c>
      <c r="B34" s="44" t="s">
        <v>93</v>
      </c>
      <c r="C34" s="74">
        <v>32150400</v>
      </c>
      <c r="D34" s="74">
        <v>32150400</v>
      </c>
      <c r="E34" s="74">
        <v>0</v>
      </c>
    </row>
    <row r="35" spans="1:6" ht="131.25" x14ac:dyDescent="0.3">
      <c r="A35" s="79" t="s">
        <v>88</v>
      </c>
      <c r="B35" s="44" t="s">
        <v>94</v>
      </c>
      <c r="C35" s="74">
        <f>C36</f>
        <v>426012000</v>
      </c>
      <c r="D35" s="74">
        <f t="shared" ref="D35:E35" si="11">D36</f>
        <v>426012000</v>
      </c>
      <c r="E35" s="74">
        <f t="shared" si="11"/>
        <v>0</v>
      </c>
    </row>
    <row r="36" spans="1:6" x14ac:dyDescent="0.3">
      <c r="A36" s="15" t="s">
        <v>18</v>
      </c>
      <c r="B36" s="44" t="s">
        <v>95</v>
      </c>
      <c r="C36" s="74">
        <v>426012000</v>
      </c>
      <c r="D36" s="74">
        <v>426012000</v>
      </c>
      <c r="E36" s="74">
        <v>0</v>
      </c>
    </row>
    <row r="37" spans="1:6" ht="150" x14ac:dyDescent="0.3">
      <c r="A37" s="79" t="s">
        <v>89</v>
      </c>
      <c r="B37" s="44" t="s">
        <v>96</v>
      </c>
      <c r="C37" s="74">
        <f>C38</f>
        <v>42846848.159999996</v>
      </c>
      <c r="D37" s="74">
        <f t="shared" ref="D37:E37" si="12">D38</f>
        <v>42846848.159999996</v>
      </c>
      <c r="E37" s="74">
        <f t="shared" si="12"/>
        <v>0</v>
      </c>
    </row>
    <row r="38" spans="1:6" x14ac:dyDescent="0.3">
      <c r="A38" s="15" t="s">
        <v>18</v>
      </c>
      <c r="B38" s="44" t="s">
        <v>97</v>
      </c>
      <c r="C38" s="74">
        <v>42846848.159999996</v>
      </c>
      <c r="D38" s="74">
        <v>42846848.159999996</v>
      </c>
      <c r="E38" s="74">
        <v>0</v>
      </c>
    </row>
    <row r="39" spans="1:6" ht="131.25" x14ac:dyDescent="0.3">
      <c r="A39" s="15" t="s">
        <v>90</v>
      </c>
      <c r="B39" s="44" t="s">
        <v>98</v>
      </c>
      <c r="C39" s="74">
        <f>C40+C41</f>
        <v>546963100</v>
      </c>
      <c r="D39" s="74">
        <f t="shared" ref="D39:E39" si="13">D40+D41</f>
        <v>546963100</v>
      </c>
      <c r="E39" s="74">
        <f t="shared" si="13"/>
        <v>0</v>
      </c>
    </row>
    <row r="40" spans="1:6" x14ac:dyDescent="0.3">
      <c r="A40" s="15" t="s">
        <v>18</v>
      </c>
      <c r="B40" s="44" t="s">
        <v>99</v>
      </c>
      <c r="C40" s="74">
        <v>433096911.13999999</v>
      </c>
      <c r="D40" s="74">
        <v>433096911.13999999</v>
      </c>
      <c r="E40" s="74">
        <v>0</v>
      </c>
    </row>
    <row r="41" spans="1:6" x14ac:dyDescent="0.3">
      <c r="A41" s="15" t="s">
        <v>19</v>
      </c>
      <c r="B41" s="44" t="s">
        <v>100</v>
      </c>
      <c r="C41" s="74">
        <v>113866188.86</v>
      </c>
      <c r="D41" s="74">
        <v>113866188.86</v>
      </c>
      <c r="E41" s="74">
        <v>0</v>
      </c>
    </row>
    <row r="42" spans="1:6" ht="168.75" x14ac:dyDescent="0.3">
      <c r="A42" s="15" t="s">
        <v>91</v>
      </c>
      <c r="B42" s="44" t="s">
        <v>101</v>
      </c>
      <c r="C42" s="74">
        <f>C43</f>
        <v>524584.85</v>
      </c>
      <c r="D42" s="74">
        <f t="shared" ref="D42:E42" si="14">D43</f>
        <v>1676183.31</v>
      </c>
      <c r="E42" s="74">
        <f t="shared" si="14"/>
        <v>0</v>
      </c>
    </row>
    <row r="43" spans="1:6" x14ac:dyDescent="0.3">
      <c r="A43" s="15" t="s">
        <v>18</v>
      </c>
      <c r="B43" s="44" t="s">
        <v>102</v>
      </c>
      <c r="C43" s="74">
        <v>524584.85</v>
      </c>
      <c r="D43" s="74">
        <v>1676183.31</v>
      </c>
      <c r="E43" s="74">
        <v>0</v>
      </c>
    </row>
    <row r="44" spans="1:6" ht="56.25" x14ac:dyDescent="0.3">
      <c r="A44" s="15" t="s">
        <v>44</v>
      </c>
      <c r="B44" s="44" t="s">
        <v>35</v>
      </c>
      <c r="C44" s="74">
        <f>C45</f>
        <v>837304.94</v>
      </c>
      <c r="D44" s="74">
        <f>D45</f>
        <v>837304.94</v>
      </c>
      <c r="E44" s="74">
        <f t="shared" ref="E44" si="15">E45</f>
        <v>553600</v>
      </c>
      <c r="F44" s="5" t="s">
        <v>8</v>
      </c>
    </row>
    <row r="45" spans="1:6" ht="20.25" customHeight="1" x14ac:dyDescent="0.3">
      <c r="A45" s="15" t="s">
        <v>18</v>
      </c>
      <c r="B45" s="44" t="s">
        <v>36</v>
      </c>
      <c r="C45" s="74">
        <v>837304.94</v>
      </c>
      <c r="D45" s="74">
        <v>837304.94</v>
      </c>
      <c r="E45" s="74">
        <v>553600</v>
      </c>
    </row>
    <row r="46" spans="1:6" ht="75" x14ac:dyDescent="0.3">
      <c r="A46" s="15" t="s">
        <v>45</v>
      </c>
      <c r="B46" s="44" t="s">
        <v>37</v>
      </c>
      <c r="C46" s="74">
        <f>C47</f>
        <v>113635240.98</v>
      </c>
      <c r="D46" s="74">
        <f t="shared" ref="D46:E46" si="16">D47</f>
        <v>127718899.98</v>
      </c>
      <c r="E46" s="74">
        <f t="shared" si="16"/>
        <v>68136600</v>
      </c>
    </row>
    <row r="47" spans="1:6" ht="37.5" x14ac:dyDescent="0.3">
      <c r="A47" s="15" t="s">
        <v>119</v>
      </c>
      <c r="B47" s="44" t="s">
        <v>115</v>
      </c>
      <c r="C47" s="74">
        <v>113635240.98</v>
      </c>
      <c r="D47" s="74">
        <v>127718899.98</v>
      </c>
      <c r="E47" s="74">
        <v>68136600</v>
      </c>
    </row>
    <row r="48" spans="1:6" x14ac:dyDescent="0.3">
      <c r="A48" s="64" t="s">
        <v>5</v>
      </c>
      <c r="B48" s="43"/>
      <c r="C48" s="77">
        <f>C5+C14</f>
        <v>19341583828.25</v>
      </c>
      <c r="D48" s="77">
        <f>D5+D14</f>
        <v>19168213437.25</v>
      </c>
      <c r="E48" s="77">
        <f>E5+E14</f>
        <v>18948635100</v>
      </c>
    </row>
    <row r="49" spans="1:5" x14ac:dyDescent="0.3">
      <c r="D49" s="19"/>
      <c r="E49" s="5"/>
    </row>
    <row r="50" spans="1:5" x14ac:dyDescent="0.3">
      <c r="D50" s="20"/>
      <c r="E50" s="5"/>
    </row>
    <row r="51" spans="1:5" x14ac:dyDescent="0.3">
      <c r="D51" s="46"/>
    </row>
    <row r="52" spans="1:5" x14ac:dyDescent="0.3">
      <c r="D52" s="47"/>
    </row>
    <row r="53" spans="1:5" x14ac:dyDescent="0.3">
      <c r="D53" s="47"/>
    </row>
    <row r="54" spans="1:5" x14ac:dyDescent="0.3">
      <c r="D54" s="47"/>
    </row>
    <row r="55" spans="1:5" x14ac:dyDescent="0.3">
      <c r="E55" s="5"/>
    </row>
    <row r="56" spans="1:5" x14ac:dyDescent="0.3">
      <c r="E56" s="5"/>
    </row>
    <row r="57" spans="1:5" x14ac:dyDescent="0.3">
      <c r="E57" s="5"/>
    </row>
    <row r="58" spans="1:5" x14ac:dyDescent="0.3">
      <c r="E58" s="5"/>
    </row>
    <row r="59" spans="1:5" x14ac:dyDescent="0.3">
      <c r="A59" s="5"/>
      <c r="B59" s="5"/>
      <c r="C59" s="5"/>
      <c r="E59" s="5"/>
    </row>
    <row r="60" spans="1:5" x14ac:dyDescent="0.3">
      <c r="A60" s="5"/>
      <c r="B60" s="5"/>
      <c r="C60" s="5"/>
      <c r="E60" s="5"/>
    </row>
    <row r="61" spans="1:5" x14ac:dyDescent="0.3">
      <c r="A61" s="5"/>
      <c r="B61" s="5"/>
      <c r="C61" s="5"/>
      <c r="E61" s="5"/>
    </row>
    <row r="62" spans="1:5" x14ac:dyDescent="0.3">
      <c r="A62" s="5"/>
      <c r="B62" s="5"/>
      <c r="C62" s="5"/>
      <c r="E62" s="5"/>
    </row>
    <row r="63" spans="1:5" x14ac:dyDescent="0.3">
      <c r="A63" s="5"/>
      <c r="B63" s="5"/>
      <c r="C63" s="5"/>
      <c r="E63" s="5"/>
    </row>
    <row r="64" spans="1:5" x14ac:dyDescent="0.3">
      <c r="A64" s="5"/>
      <c r="B64" s="5"/>
      <c r="C64" s="5"/>
      <c r="E64" s="5"/>
    </row>
    <row r="65" spans="1:5" x14ac:dyDescent="0.3">
      <c r="A65" s="5"/>
      <c r="B65" s="5"/>
      <c r="C65" s="5"/>
      <c r="E65" s="5"/>
    </row>
    <row r="66" spans="1:5" x14ac:dyDescent="0.3">
      <c r="A66" s="5"/>
      <c r="B66" s="5"/>
      <c r="C66" s="5"/>
      <c r="E66" s="5"/>
    </row>
    <row r="67" spans="1:5" x14ac:dyDescent="0.3">
      <c r="A67" s="5"/>
      <c r="B67" s="5"/>
      <c r="C67" s="5"/>
      <c r="E67" s="5"/>
    </row>
    <row r="68" spans="1:5" x14ac:dyDescent="0.3">
      <c r="A68" s="5"/>
      <c r="B68" s="5"/>
      <c r="C68" s="5"/>
      <c r="E68" s="5"/>
    </row>
    <row r="69" spans="1:5" x14ac:dyDescent="0.3">
      <c r="A69" s="5"/>
      <c r="B69" s="5"/>
      <c r="C69" s="5"/>
      <c r="E69" s="5"/>
    </row>
    <row r="70" spans="1:5" x14ac:dyDescent="0.3">
      <c r="A70" s="5"/>
      <c r="B70" s="5"/>
      <c r="C70" s="5"/>
      <c r="E70" s="5"/>
    </row>
    <row r="71" spans="1:5" x14ac:dyDescent="0.3">
      <c r="A71" s="5"/>
      <c r="B71" s="5"/>
      <c r="C71" s="5"/>
      <c r="E71" s="5"/>
    </row>
    <row r="72" spans="1:5" x14ac:dyDescent="0.3">
      <c r="A72" s="5"/>
      <c r="B72" s="5"/>
      <c r="C72" s="5"/>
      <c r="E72" s="5"/>
    </row>
    <row r="73" spans="1:5" x14ac:dyDescent="0.3">
      <c r="A73" s="5"/>
      <c r="B73" s="5"/>
      <c r="C73" s="5"/>
      <c r="E73" s="5"/>
    </row>
    <row r="74" spans="1:5" x14ac:dyDescent="0.3">
      <c r="A74" s="5"/>
      <c r="B74" s="5"/>
      <c r="C74" s="5"/>
      <c r="E74" s="5"/>
    </row>
    <row r="75" spans="1:5" x14ac:dyDescent="0.3">
      <c r="A75" s="5"/>
      <c r="B75" s="5"/>
      <c r="C75" s="5"/>
      <c r="E75" s="5"/>
    </row>
    <row r="76" spans="1:5" x14ac:dyDescent="0.3">
      <c r="A76" s="5"/>
      <c r="B76" s="5"/>
      <c r="C76" s="5"/>
      <c r="E76" s="5"/>
    </row>
    <row r="77" spans="1:5" x14ac:dyDescent="0.3">
      <c r="A77" s="5"/>
      <c r="B77" s="5"/>
      <c r="C77" s="5"/>
      <c r="E77" s="5"/>
    </row>
    <row r="78" spans="1:5" x14ac:dyDescent="0.3">
      <c r="A78" s="5"/>
      <c r="B78" s="5"/>
      <c r="C78" s="5"/>
      <c r="E78" s="5"/>
    </row>
    <row r="79" spans="1:5" x14ac:dyDescent="0.3">
      <c r="A79" s="5"/>
      <c r="B79" s="5"/>
      <c r="C79" s="5"/>
      <c r="E79" s="5"/>
    </row>
    <row r="80" spans="1:5" x14ac:dyDescent="0.3">
      <c r="A80" s="5"/>
      <c r="B80" s="5"/>
      <c r="C80" s="5"/>
      <c r="E80" s="5"/>
    </row>
    <row r="81" spans="1:5" x14ac:dyDescent="0.3">
      <c r="A81" s="5"/>
      <c r="B81" s="5"/>
      <c r="C81" s="5"/>
      <c r="E81" s="5"/>
    </row>
    <row r="82" spans="1:5" x14ac:dyDescent="0.3">
      <c r="A82" s="5"/>
      <c r="B82" s="5"/>
      <c r="C82" s="5"/>
      <c r="E82" s="5"/>
    </row>
    <row r="83" spans="1:5" x14ac:dyDescent="0.3">
      <c r="A83" s="5"/>
      <c r="B83" s="5"/>
      <c r="C83" s="5"/>
      <c r="E83" s="5"/>
    </row>
    <row r="84" spans="1:5" x14ac:dyDescent="0.3">
      <c r="A84" s="5"/>
      <c r="B84" s="5"/>
      <c r="C84" s="5"/>
      <c r="E84" s="5"/>
    </row>
    <row r="85" spans="1:5" x14ac:dyDescent="0.3">
      <c r="A85" s="5"/>
      <c r="B85" s="5"/>
      <c r="C85" s="5"/>
      <c r="E85" s="5"/>
    </row>
    <row r="86" spans="1:5" x14ac:dyDescent="0.3">
      <c r="A86" s="5"/>
      <c r="B86" s="5"/>
      <c r="C86" s="5"/>
      <c r="E86" s="5"/>
    </row>
    <row r="87" spans="1:5" x14ac:dyDescent="0.3">
      <c r="A87" s="5"/>
      <c r="B87" s="5"/>
      <c r="C87" s="5"/>
      <c r="E87" s="5"/>
    </row>
    <row r="88" spans="1:5" x14ac:dyDescent="0.3">
      <c r="A88" s="5"/>
      <c r="B88" s="5"/>
      <c r="C88" s="5"/>
      <c r="E88" s="5"/>
    </row>
    <row r="89" spans="1:5" x14ac:dyDescent="0.3">
      <c r="A89" s="5"/>
      <c r="B89" s="5"/>
      <c r="C89" s="5"/>
      <c r="E89" s="5"/>
    </row>
    <row r="90" spans="1:5" x14ac:dyDescent="0.3">
      <c r="A90" s="5"/>
      <c r="B90" s="5"/>
      <c r="C90" s="5"/>
      <c r="E90" s="5"/>
    </row>
    <row r="91" spans="1:5" x14ac:dyDescent="0.3">
      <c r="A91" s="5"/>
      <c r="B91" s="5"/>
      <c r="C91" s="5"/>
      <c r="E91" s="5"/>
    </row>
    <row r="92" spans="1:5" x14ac:dyDescent="0.3">
      <c r="A92" s="5"/>
      <c r="B92" s="5"/>
      <c r="C92" s="5"/>
      <c r="E92" s="5"/>
    </row>
    <row r="93" spans="1:5" x14ac:dyDescent="0.3">
      <c r="A93" s="5"/>
      <c r="B93" s="5"/>
      <c r="C93" s="5"/>
      <c r="E93" s="5"/>
    </row>
    <row r="94" spans="1:5" x14ac:dyDescent="0.3">
      <c r="A94" s="5"/>
      <c r="B94" s="5"/>
      <c r="C94" s="5"/>
      <c r="E94" s="5"/>
    </row>
    <row r="95" spans="1:5" x14ac:dyDescent="0.3">
      <c r="A95" s="5"/>
      <c r="B95" s="5"/>
      <c r="C95" s="5"/>
      <c r="E95" s="5"/>
    </row>
    <row r="96" spans="1:5" x14ac:dyDescent="0.3">
      <c r="A96" s="5"/>
      <c r="B96" s="5"/>
      <c r="C96" s="5"/>
      <c r="E96" s="5"/>
    </row>
    <row r="97" spans="1:5" x14ac:dyDescent="0.3">
      <c r="A97" s="5"/>
      <c r="B97" s="5"/>
      <c r="C97" s="5"/>
      <c r="E97" s="5"/>
    </row>
    <row r="98" spans="1:5" x14ac:dyDescent="0.3">
      <c r="A98" s="5"/>
      <c r="B98" s="5"/>
      <c r="C98" s="5"/>
      <c r="E98" s="5"/>
    </row>
    <row r="99" spans="1:5" x14ac:dyDescent="0.3">
      <c r="A99" s="5"/>
      <c r="B99" s="5"/>
      <c r="C99" s="5"/>
      <c r="E99" s="5"/>
    </row>
    <row r="100" spans="1:5" x14ac:dyDescent="0.3">
      <c r="A100" s="5"/>
      <c r="B100" s="5"/>
      <c r="C100" s="5"/>
      <c r="E100" s="5"/>
    </row>
    <row r="101" spans="1:5" x14ac:dyDescent="0.3">
      <c r="A101" s="5"/>
      <c r="B101" s="5"/>
      <c r="C101" s="5"/>
      <c r="E101" s="5"/>
    </row>
    <row r="102" spans="1:5" x14ac:dyDescent="0.3">
      <c r="A102" s="5"/>
      <c r="B102" s="5"/>
      <c r="C102" s="5"/>
      <c r="E102" s="5"/>
    </row>
    <row r="103" spans="1:5" x14ac:dyDescent="0.3">
      <c r="A103" s="5"/>
      <c r="B103" s="5"/>
      <c r="C103" s="5"/>
      <c r="E103" s="5"/>
    </row>
    <row r="104" spans="1:5" x14ac:dyDescent="0.3">
      <c r="A104" s="5"/>
      <c r="B104" s="5"/>
      <c r="C104" s="5"/>
      <c r="E104" s="5"/>
    </row>
    <row r="105" spans="1:5" x14ac:dyDescent="0.3">
      <c r="A105" s="5"/>
      <c r="B105" s="5"/>
      <c r="C105" s="5"/>
      <c r="E105" s="5"/>
    </row>
    <row r="106" spans="1:5" x14ac:dyDescent="0.3">
      <c r="A106" s="5"/>
      <c r="B106" s="5"/>
      <c r="C106" s="5"/>
      <c r="E106" s="5"/>
    </row>
    <row r="107" spans="1:5" x14ac:dyDescent="0.3">
      <c r="A107" s="5"/>
      <c r="B107" s="5"/>
      <c r="C107" s="5"/>
      <c r="E107" s="5"/>
    </row>
    <row r="108" spans="1:5" x14ac:dyDescent="0.3">
      <c r="A108" s="5"/>
      <c r="B108" s="5"/>
      <c r="C108" s="5"/>
      <c r="E108" s="5"/>
    </row>
    <row r="109" spans="1:5" x14ac:dyDescent="0.3">
      <c r="A109" s="5"/>
      <c r="B109" s="5"/>
      <c r="C109" s="5"/>
      <c r="E109" s="5"/>
    </row>
    <row r="110" spans="1:5" x14ac:dyDescent="0.3">
      <c r="A110" s="5"/>
      <c r="B110" s="5"/>
      <c r="C110" s="5"/>
      <c r="E110" s="5"/>
    </row>
    <row r="111" spans="1:5" x14ac:dyDescent="0.3">
      <c r="A111" s="5"/>
      <c r="B111" s="5"/>
      <c r="C111" s="5"/>
      <c r="E111" s="5"/>
    </row>
    <row r="112" spans="1:5" x14ac:dyDescent="0.3">
      <c r="A112" s="5"/>
      <c r="B112" s="5"/>
      <c r="C112" s="5"/>
      <c r="E112" s="5"/>
    </row>
    <row r="113" spans="1:5" x14ac:dyDescent="0.3">
      <c r="A113" s="5"/>
      <c r="B113" s="5"/>
      <c r="C113" s="5"/>
      <c r="E113" s="5"/>
    </row>
    <row r="114" spans="1:5" x14ac:dyDescent="0.3">
      <c r="A114" s="5"/>
      <c r="B114" s="5"/>
      <c r="C114" s="5"/>
      <c r="E114" s="5"/>
    </row>
    <row r="115" spans="1:5" x14ac:dyDescent="0.3">
      <c r="A115" s="5"/>
      <c r="B115" s="5"/>
      <c r="C115" s="5"/>
      <c r="E115" s="5"/>
    </row>
    <row r="116" spans="1:5" x14ac:dyDescent="0.3">
      <c r="A116" s="5"/>
      <c r="B116" s="5"/>
      <c r="C116" s="5"/>
      <c r="E116" s="5"/>
    </row>
    <row r="117" spans="1:5" x14ac:dyDescent="0.3">
      <c r="A117" s="5"/>
      <c r="B117" s="5"/>
      <c r="C117" s="5"/>
      <c r="E117" s="5"/>
    </row>
    <row r="118" spans="1:5" x14ac:dyDescent="0.3">
      <c r="A118" s="5"/>
      <c r="B118" s="5"/>
      <c r="C118" s="5"/>
      <c r="E118" s="5"/>
    </row>
    <row r="119" spans="1:5" x14ac:dyDescent="0.3">
      <c r="A119" s="5"/>
      <c r="B119" s="5"/>
      <c r="C119" s="5"/>
      <c r="E119" s="5"/>
    </row>
    <row r="120" spans="1:5" x14ac:dyDescent="0.3">
      <c r="A120" s="5"/>
      <c r="B120" s="5"/>
      <c r="C120" s="5"/>
      <c r="E120" s="5"/>
    </row>
    <row r="121" spans="1:5" x14ac:dyDescent="0.3">
      <c r="A121" s="5"/>
      <c r="B121" s="5"/>
      <c r="C121" s="5"/>
      <c r="E121" s="5"/>
    </row>
    <row r="122" spans="1:5" x14ac:dyDescent="0.3">
      <c r="A122" s="5"/>
      <c r="B122" s="5"/>
      <c r="C122" s="5"/>
      <c r="E122" s="5"/>
    </row>
    <row r="123" spans="1:5" x14ac:dyDescent="0.3">
      <c r="A123" s="5"/>
      <c r="B123" s="5"/>
      <c r="C123" s="5"/>
      <c r="E123" s="5"/>
    </row>
    <row r="124" spans="1:5" x14ac:dyDescent="0.3">
      <c r="A124" s="5"/>
      <c r="B124" s="5"/>
      <c r="C124" s="5"/>
      <c r="E124" s="5"/>
    </row>
    <row r="125" spans="1:5" x14ac:dyDescent="0.3">
      <c r="A125" s="5"/>
      <c r="B125" s="5"/>
      <c r="C125" s="5"/>
      <c r="E125" s="5"/>
    </row>
    <row r="126" spans="1:5" x14ac:dyDescent="0.3">
      <c r="A126" s="5"/>
      <c r="B126" s="5"/>
      <c r="C126" s="5"/>
      <c r="E126" s="5"/>
    </row>
    <row r="127" spans="1:5" x14ac:dyDescent="0.3">
      <c r="A127" s="5"/>
      <c r="B127" s="5"/>
      <c r="C127" s="5"/>
      <c r="E127" s="5"/>
    </row>
    <row r="128" spans="1:5" x14ac:dyDescent="0.3">
      <c r="A128" s="5"/>
      <c r="B128" s="5"/>
      <c r="C128" s="5"/>
      <c r="E128" s="5"/>
    </row>
    <row r="129" spans="1:5" x14ac:dyDescent="0.3">
      <c r="A129" s="5"/>
      <c r="B129" s="5"/>
      <c r="C129" s="5"/>
      <c r="E129" s="5"/>
    </row>
    <row r="130" spans="1:5" x14ac:dyDescent="0.3">
      <c r="A130" s="5"/>
      <c r="B130" s="5"/>
      <c r="C130" s="5"/>
      <c r="E130" s="5"/>
    </row>
    <row r="131" spans="1:5" x14ac:dyDescent="0.3">
      <c r="A131" s="5"/>
      <c r="B131" s="5"/>
      <c r="C131" s="5"/>
      <c r="E131" s="5"/>
    </row>
    <row r="132" spans="1:5" x14ac:dyDescent="0.3">
      <c r="A132" s="5"/>
      <c r="B132" s="5"/>
      <c r="C132" s="5"/>
      <c r="E132" s="5"/>
    </row>
    <row r="133" spans="1:5" x14ac:dyDescent="0.3">
      <c r="A133" s="5"/>
      <c r="B133" s="5"/>
      <c r="C133" s="5"/>
      <c r="E133" s="5"/>
    </row>
    <row r="134" spans="1:5" x14ac:dyDescent="0.3">
      <c r="A134" s="5"/>
      <c r="B134" s="5"/>
      <c r="C134" s="5"/>
      <c r="E134" s="5"/>
    </row>
    <row r="135" spans="1:5" x14ac:dyDescent="0.3">
      <c r="A135" s="5"/>
      <c r="B135" s="5"/>
      <c r="C135" s="5"/>
      <c r="E135" s="5"/>
    </row>
    <row r="136" spans="1:5" x14ac:dyDescent="0.3">
      <c r="A136" s="5"/>
      <c r="B136" s="5"/>
      <c r="C136" s="5"/>
      <c r="E136" s="5"/>
    </row>
    <row r="137" spans="1:5" x14ac:dyDescent="0.3">
      <c r="A137" s="5"/>
      <c r="B137" s="5"/>
      <c r="C137" s="5"/>
      <c r="E137" s="5"/>
    </row>
    <row r="138" spans="1:5" x14ac:dyDescent="0.3">
      <c r="A138" s="5"/>
      <c r="B138" s="5"/>
      <c r="C138" s="5"/>
      <c r="E138" s="5"/>
    </row>
    <row r="139" spans="1:5" x14ac:dyDescent="0.3">
      <c r="A139" s="5"/>
      <c r="B139" s="5"/>
      <c r="C139" s="5"/>
      <c r="E139" s="5"/>
    </row>
    <row r="140" spans="1:5" x14ac:dyDescent="0.3">
      <c r="A140" s="5"/>
      <c r="B140" s="5"/>
      <c r="C140" s="5"/>
      <c r="E140" s="5"/>
    </row>
    <row r="141" spans="1:5" x14ac:dyDescent="0.3">
      <c r="A141" s="5"/>
      <c r="B141" s="5"/>
      <c r="C141" s="5"/>
      <c r="E141" s="5"/>
    </row>
    <row r="142" spans="1:5" x14ac:dyDescent="0.3">
      <c r="A142" s="5"/>
      <c r="B142" s="5"/>
      <c r="C142" s="5"/>
      <c r="E142" s="5"/>
    </row>
    <row r="143" spans="1:5" x14ac:dyDescent="0.3">
      <c r="A143" s="5"/>
      <c r="B143" s="5"/>
      <c r="C143" s="5"/>
      <c r="E143" s="5"/>
    </row>
    <row r="144" spans="1:5" x14ac:dyDescent="0.3">
      <c r="A144" s="5"/>
      <c r="B144" s="5"/>
      <c r="C144" s="5"/>
      <c r="E144" s="5"/>
    </row>
    <row r="145" spans="1:5" x14ac:dyDescent="0.3">
      <c r="A145" s="5"/>
      <c r="B145" s="5"/>
      <c r="C145" s="5"/>
      <c r="E145" s="5"/>
    </row>
    <row r="146" spans="1:5" x14ac:dyDescent="0.3">
      <c r="A146" s="5"/>
      <c r="B146" s="5"/>
      <c r="C146" s="5"/>
      <c r="E146" s="5"/>
    </row>
    <row r="147" spans="1:5" x14ac:dyDescent="0.3">
      <c r="A147" s="5"/>
      <c r="B147" s="5"/>
      <c r="C147" s="5"/>
      <c r="E147" s="5"/>
    </row>
    <row r="148" spans="1:5" x14ac:dyDescent="0.3">
      <c r="A148" s="5"/>
      <c r="B148" s="5"/>
      <c r="C148" s="5"/>
      <c r="E148" s="5"/>
    </row>
    <row r="149" spans="1:5" x14ac:dyDescent="0.3">
      <c r="A149" s="5"/>
      <c r="B149" s="5"/>
      <c r="C149" s="5"/>
      <c r="E149" s="5"/>
    </row>
    <row r="150" spans="1:5" x14ac:dyDescent="0.3">
      <c r="A150" s="5"/>
      <c r="B150" s="5"/>
      <c r="C150" s="5"/>
      <c r="E150" s="5"/>
    </row>
  </sheetData>
  <mergeCells count="1">
    <mergeCell ref="A1:E1"/>
  </mergeCells>
  <printOptions horizontalCentered="1"/>
  <pageMargins left="0.26" right="0.22" top="0.23" bottom="0.19" header="0" footer="0"/>
  <pageSetup paperSize="9"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80" zoomScaleNormal="80" workbookViewId="0">
      <selection activeCell="D20" sqref="D20"/>
    </sheetView>
  </sheetViews>
  <sheetFormatPr defaultRowHeight="18.75" x14ac:dyDescent="0.3"/>
  <cols>
    <col min="1" max="1" width="35.5703125" style="48" customWidth="1"/>
    <col min="2" max="2" width="61.28515625" style="48" customWidth="1"/>
    <col min="3" max="3" width="27.28515625" style="48" customWidth="1"/>
    <col min="4" max="4" width="19.42578125" style="48" customWidth="1"/>
    <col min="5" max="5" width="15.85546875" style="48" customWidth="1"/>
    <col min="6" max="6" width="9.140625" style="48" customWidth="1"/>
    <col min="7" max="16384" width="9.140625" style="48"/>
  </cols>
  <sheetData>
    <row r="1" spans="1:5" ht="60" customHeight="1" x14ac:dyDescent="0.3">
      <c r="A1" s="98" t="s">
        <v>103</v>
      </c>
      <c r="B1" s="98"/>
      <c r="C1" s="98"/>
      <c r="D1" s="98"/>
      <c r="E1" s="98"/>
    </row>
    <row r="2" spans="1:5" ht="19.5" customHeight="1" x14ac:dyDescent="0.3">
      <c r="A2" s="49"/>
      <c r="B2" s="49"/>
      <c r="C2" s="49"/>
      <c r="D2" s="31"/>
      <c r="E2" s="50" t="s">
        <v>3</v>
      </c>
    </row>
    <row r="3" spans="1:5" s="51" customFormat="1" ht="142.5" customHeight="1" x14ac:dyDescent="0.25">
      <c r="A3" s="22" t="s">
        <v>60</v>
      </c>
      <c r="B3" s="22" t="s">
        <v>6</v>
      </c>
      <c r="C3" s="62" t="str">
        <f>'Доходы 2021 - 2022'!B3</f>
        <v>Утверждено Законом ЯО от 22.12.2020 № 101-з (в ред. Законов ЯО от 07.04.2021 № 16-з; от 02.07.2021 № 49-з; от 05.10.2021 № 70-з)</v>
      </c>
      <c r="D3" s="62" t="str">
        <f>'Доходы 2021 - 2022'!C3</f>
        <v>Оценка ожидаемого исполнения на 2021 год</v>
      </c>
      <c r="E3" s="62" t="str">
        <f>'Доходы 2021 - 2022'!D3</f>
        <v>Проект бюджета
на 2022 год</v>
      </c>
    </row>
    <row r="4" spans="1:5" x14ac:dyDescent="0.3">
      <c r="A4" s="23">
        <v>1</v>
      </c>
      <c r="B4" s="23">
        <v>2</v>
      </c>
      <c r="C4" s="23">
        <v>3</v>
      </c>
      <c r="D4" s="23">
        <v>4</v>
      </c>
      <c r="E4" s="23">
        <v>5</v>
      </c>
    </row>
    <row r="5" spans="1:5" ht="44.25" customHeight="1" x14ac:dyDescent="0.3">
      <c r="A5" s="24" t="s">
        <v>0</v>
      </c>
      <c r="B5" s="25" t="s">
        <v>7</v>
      </c>
      <c r="C5" s="80">
        <f>C6</f>
        <v>94742785.200000003</v>
      </c>
      <c r="D5" s="80">
        <f t="shared" ref="D5:E5" si="0">D6</f>
        <v>94742785.200000003</v>
      </c>
      <c r="E5" s="80">
        <f t="shared" si="0"/>
        <v>0</v>
      </c>
    </row>
    <row r="6" spans="1:5" s="52" customFormat="1" ht="57" customHeight="1" x14ac:dyDescent="0.3">
      <c r="A6" s="26" t="s">
        <v>1</v>
      </c>
      <c r="B6" s="27" t="s">
        <v>2</v>
      </c>
      <c r="C6" s="81">
        <f>IF(-'Доходы 2021 - 2022'!B18+'Расходы 2021  - 2022'!C48&gt;0,-'Доходы 2021 - 2022'!B18+'Расходы 2021  - 2022'!C48,0)</f>
        <v>94742785.200000003</v>
      </c>
      <c r="D6" s="81">
        <f>IF(-'Доходы 2021 - 2022'!C18+'Расходы 2021  - 2022'!D48&gt;0,-'Доходы 2021 - 2022'!C18+'Расходы 2021  - 2022'!D48,0)</f>
        <v>94742785.200000003</v>
      </c>
      <c r="E6" s="81">
        <f>IF(-'Доходы 2021 - 2022'!D18+'Расходы 2021  - 2022'!E48&gt;0,-'Доходы 2021 - 2022'!D18+'Расходы 2021  - 2022'!E48,0)</f>
        <v>0</v>
      </c>
    </row>
  </sheetData>
  <mergeCells count="1">
    <mergeCell ref="A1:E1"/>
  </mergeCells>
  <printOptions horizontalCentered="1"/>
  <pageMargins left="0.39370078740157483" right="0.39370078740157483" top="0.59055118110236227" bottom="0.3937007874015748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opLeftCell="A10" zoomScale="70" zoomScaleNormal="70" workbookViewId="0">
      <selection activeCell="G8" sqref="G8"/>
    </sheetView>
  </sheetViews>
  <sheetFormatPr defaultRowHeight="18.75" x14ac:dyDescent="0.3"/>
  <cols>
    <col min="1" max="1" width="33.7109375" style="41" customWidth="1"/>
    <col min="2" max="2" width="19.85546875" style="5" customWidth="1"/>
    <col min="3" max="3" width="11.5703125" style="5" customWidth="1"/>
    <col min="4" max="4" width="69.7109375" style="5" customWidth="1"/>
    <col min="5" max="5" width="19.5703125" style="5" customWidth="1"/>
    <col min="6" max="6" width="12.28515625" style="5" customWidth="1"/>
    <col min="7" max="7" width="69.7109375" style="5" customWidth="1"/>
    <col min="8" max="8" width="15.42578125" style="5" bestFit="1" customWidth="1"/>
    <col min="9" max="9" width="9.140625" style="5"/>
    <col min="10" max="10" width="15.85546875" style="5" customWidth="1"/>
    <col min="11" max="11" width="9.140625" style="5"/>
    <col min="12" max="12" width="15.42578125" style="5" customWidth="1"/>
    <col min="13" max="16384" width="9.140625" style="5"/>
  </cols>
  <sheetData>
    <row r="1" spans="1:8" x14ac:dyDescent="0.3">
      <c r="A1" s="87" t="s">
        <v>104</v>
      </c>
      <c r="B1" s="87"/>
      <c r="C1" s="87"/>
      <c r="D1" s="87"/>
      <c r="E1" s="87"/>
      <c r="F1" s="87"/>
      <c r="G1" s="87"/>
    </row>
    <row r="2" spans="1:8" x14ac:dyDescent="0.3">
      <c r="A2" s="49"/>
      <c r="G2" s="32" t="s">
        <v>3</v>
      </c>
    </row>
    <row r="3" spans="1:8" s="6" customFormat="1" ht="56.25" x14ac:dyDescent="0.25">
      <c r="A3" s="45" t="s">
        <v>10</v>
      </c>
      <c r="B3" s="53" t="s">
        <v>69</v>
      </c>
      <c r="C3" s="53" t="s">
        <v>70</v>
      </c>
      <c r="D3" s="45" t="s">
        <v>71</v>
      </c>
      <c r="E3" s="53" t="s">
        <v>105</v>
      </c>
      <c r="F3" s="53" t="s">
        <v>106</v>
      </c>
      <c r="G3" s="45" t="s">
        <v>107</v>
      </c>
    </row>
    <row r="4" spans="1:8" s="6" customFormat="1" x14ac:dyDescent="0.25">
      <c r="A4" s="2">
        <v>1</v>
      </c>
      <c r="B4" s="2">
        <v>2</v>
      </c>
      <c r="C4" s="2">
        <v>3</v>
      </c>
      <c r="D4" s="2">
        <v>4</v>
      </c>
      <c r="E4" s="2">
        <v>5</v>
      </c>
      <c r="F4" s="2">
        <v>6</v>
      </c>
      <c r="G4" s="2">
        <v>7</v>
      </c>
    </row>
    <row r="5" spans="1:8" s="6" customFormat="1" ht="295.5" customHeight="1" x14ac:dyDescent="0.25">
      <c r="A5" s="89" t="s">
        <v>12</v>
      </c>
      <c r="B5" s="99">
        <v>69546000</v>
      </c>
      <c r="C5" s="102">
        <f>B5/'Доходы 2021 - 2022'!D5</f>
        <v>1.012</v>
      </c>
      <c r="D5" s="82" t="s">
        <v>125</v>
      </c>
      <c r="E5" s="99">
        <v>76809400</v>
      </c>
      <c r="F5" s="102">
        <f>E5/B5</f>
        <v>1.1040000000000001</v>
      </c>
      <c r="G5" s="82" t="s">
        <v>127</v>
      </c>
    </row>
    <row r="6" spans="1:8" s="6" customFormat="1" ht="176.25" customHeight="1" x14ac:dyDescent="0.25">
      <c r="A6" s="105"/>
      <c r="B6" s="100"/>
      <c r="C6" s="103"/>
      <c r="D6" s="83" t="s">
        <v>121</v>
      </c>
      <c r="E6" s="100"/>
      <c r="F6" s="103"/>
      <c r="G6" s="83" t="s">
        <v>122</v>
      </c>
    </row>
    <row r="7" spans="1:8" s="6" customFormat="1" ht="300" customHeight="1" x14ac:dyDescent="0.25">
      <c r="A7" s="105"/>
      <c r="B7" s="100"/>
      <c r="C7" s="103"/>
      <c r="D7" s="84" t="s">
        <v>126</v>
      </c>
      <c r="E7" s="101"/>
      <c r="F7" s="104"/>
      <c r="G7" s="84" t="s">
        <v>128</v>
      </c>
    </row>
    <row r="8" spans="1:8" s="6" customFormat="1" ht="245.25" customHeight="1" x14ac:dyDescent="0.25">
      <c r="A8" s="90"/>
      <c r="B8" s="101"/>
      <c r="C8" s="104"/>
      <c r="D8" s="84" t="s">
        <v>123</v>
      </c>
      <c r="E8" s="85"/>
      <c r="F8" s="86"/>
      <c r="G8" s="84" t="s">
        <v>124</v>
      </c>
    </row>
    <row r="9" spans="1:8" ht="63" customHeight="1" x14ac:dyDescent="0.3">
      <c r="A9" s="3" t="s">
        <v>9</v>
      </c>
      <c r="B9" s="4">
        <f>SUM(B10:B11)</f>
        <v>19877836000</v>
      </c>
      <c r="C9" s="54">
        <f>IFERROR('Доходы 2023-2024'!B9/'Доходы 2021 - 2022'!D7,"")</f>
        <v>1.0529999999999999</v>
      </c>
      <c r="D9" s="54"/>
      <c r="E9" s="4">
        <f>SUM(E10:E11)</f>
        <v>21042719300</v>
      </c>
      <c r="F9" s="54">
        <f>IFERROR(E9/B9,"")</f>
        <v>1.0589999999999999</v>
      </c>
      <c r="G9" s="54"/>
      <c r="H9" s="10"/>
    </row>
    <row r="10" spans="1:8" s="56" customFormat="1" ht="191.25" customHeight="1" x14ac:dyDescent="0.3">
      <c r="A10" s="29" t="s">
        <v>38</v>
      </c>
      <c r="B10" s="16">
        <v>19352182100</v>
      </c>
      <c r="C10" s="54">
        <f>IFERROR('Доходы 2023-2024'!B10/'Доходы 2021 - 2022'!D8,"")</f>
        <v>1.0549999999999999</v>
      </c>
      <c r="D10" s="33" t="s">
        <v>117</v>
      </c>
      <c r="E10" s="16">
        <v>20497528300</v>
      </c>
      <c r="F10" s="54">
        <f>IFERROR(E10/B10,"")</f>
        <v>1.0589999999999999</v>
      </c>
      <c r="G10" s="33" t="s">
        <v>118</v>
      </c>
      <c r="H10" s="55"/>
    </row>
    <row r="11" spans="1:8" s="56" customFormat="1" ht="117.75" customHeight="1" x14ac:dyDescent="0.3">
      <c r="A11" s="29" t="s">
        <v>39</v>
      </c>
      <c r="B11" s="16">
        <v>525653900</v>
      </c>
      <c r="C11" s="54">
        <f>IFERROR('Доходы 2023-2024'!B11/'Доходы 2021 - 2022'!D15,"")</f>
        <v>0.98799999999999999</v>
      </c>
      <c r="D11" s="33" t="s">
        <v>80</v>
      </c>
      <c r="E11" s="16">
        <v>545191000</v>
      </c>
      <c r="F11" s="54">
        <f t="shared" ref="F11:F12" si="0">IFERROR(E11/B11,"")</f>
        <v>1.0369999999999999</v>
      </c>
      <c r="G11" s="33" t="s">
        <v>80</v>
      </c>
      <c r="H11" s="55"/>
    </row>
    <row r="12" spans="1:8" x14ac:dyDescent="0.3">
      <c r="A12" s="36" t="s">
        <v>4</v>
      </c>
      <c r="B12" s="12">
        <f>B9+B5</f>
        <v>19947382000</v>
      </c>
      <c r="C12" s="54">
        <f>IFERROR('Доходы 2023-2024'!B12/'Доходы 2021 - 2022'!D18,"")</f>
        <v>1.0529999999999999</v>
      </c>
      <c r="D12" s="54"/>
      <c r="E12" s="12">
        <f>E9+E5</f>
        <v>21119528700</v>
      </c>
      <c r="F12" s="54">
        <f t="shared" si="0"/>
        <v>1.0589999999999999</v>
      </c>
      <c r="G12" s="54"/>
      <c r="H12" s="10"/>
    </row>
    <row r="13" spans="1:8" x14ac:dyDescent="0.3">
      <c r="A13" s="37"/>
    </row>
    <row r="14" spans="1:8" x14ac:dyDescent="0.3">
      <c r="A14" s="37"/>
    </row>
    <row r="15" spans="1:8" x14ac:dyDescent="0.3">
      <c r="A15" s="37"/>
    </row>
    <row r="16" spans="1:8" x14ac:dyDescent="0.3">
      <c r="A16" s="5"/>
    </row>
    <row r="17" spans="1:1" x14ac:dyDescent="0.3">
      <c r="A17" s="5"/>
    </row>
    <row r="18" spans="1:1" x14ac:dyDescent="0.3">
      <c r="A18" s="5"/>
    </row>
    <row r="19" spans="1:1" x14ac:dyDescent="0.3">
      <c r="A19" s="5"/>
    </row>
    <row r="20" spans="1:1" x14ac:dyDescent="0.3">
      <c r="A20" s="5"/>
    </row>
    <row r="21" spans="1:1" x14ac:dyDescent="0.3">
      <c r="A21" s="5"/>
    </row>
    <row r="23" spans="1:1" x14ac:dyDescent="0.3">
      <c r="A23" s="5"/>
    </row>
    <row r="24" spans="1:1" x14ac:dyDescent="0.3">
      <c r="A24" s="5"/>
    </row>
  </sheetData>
  <mergeCells count="6">
    <mergeCell ref="A1:G1"/>
    <mergeCell ref="E5:E7"/>
    <mergeCell ref="F5:F7"/>
    <mergeCell ref="A5:A8"/>
    <mergeCell ref="B5:B8"/>
    <mergeCell ref="C5:C8"/>
  </mergeCells>
  <pageMargins left="0.39370078740157483" right="0.39370078740157483" top="0.32" bottom="0.39370078740157483" header="0.51181102362204722" footer="0.31496062992125984"/>
  <pageSetup paperSize="9" scale="58"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Доходы 2021 - 2022</vt:lpstr>
      <vt:lpstr>Расходы 2021  - 2022</vt:lpstr>
      <vt:lpstr>Источники 2021 - 2022</vt:lpstr>
      <vt:lpstr>Доходы 2023-2024</vt:lpstr>
      <vt:lpstr>'Доходы 2021 - 2022'!Заголовки_для_печати</vt:lpstr>
      <vt:lpstr>'Доходы 2023-2024'!Заголовки_для_печати</vt:lpstr>
      <vt:lpstr>'Расходы 2021  - 2022'!Заголовки_для_печати</vt:lpstr>
      <vt:lpstr>'Доходы 2021 - 2022'!Область_печати</vt:lpstr>
      <vt:lpstr>'Доходы 2023-2024'!Область_печати</vt:lpstr>
      <vt:lpstr>'Расходы 2021  - 2022'!Область_печати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ovsyannikova</dc:creator>
  <cp:lastModifiedBy>Молчанова Ольга Петровна</cp:lastModifiedBy>
  <cp:lastPrinted>2021-10-21T13:43:19Z</cp:lastPrinted>
  <dcterms:created xsi:type="dcterms:W3CDTF">2008-03-21T09:36:43Z</dcterms:created>
  <dcterms:modified xsi:type="dcterms:W3CDTF">2021-11-01T10:46:45Z</dcterms:modified>
</cp:coreProperties>
</file>