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7815" activeTab="0"/>
  </bookViews>
  <sheets>
    <sheet name="Контрольные цифры" sheetId="1" r:id="rId1"/>
  </sheets>
  <externalReferences>
    <externalReference r:id="rId4"/>
  </externalReferences>
  <definedNames>
    <definedName name="_xlnm.Print_Titles" localSheetId="0">'Контрольные цифры'!$7:$7</definedName>
    <definedName name="_xlnm.Print_Area" localSheetId="0">'Контрольные цифры'!$A$1:$K$146</definedName>
  </definedNames>
  <calcPr fullCalcOnLoad="1"/>
</workbook>
</file>

<file path=xl/sharedStrings.xml><?xml version="1.0" encoding="utf-8"?>
<sst xmlns="http://schemas.openxmlformats.org/spreadsheetml/2006/main" count="115" uniqueCount="71">
  <si>
    <t xml:space="preserve">Департамент здравоохранения и фармации Ярославской области </t>
  </si>
  <si>
    <t>Всего расходов</t>
  </si>
  <si>
    <t xml:space="preserve">Департамент культуры Ярославской области </t>
  </si>
  <si>
    <t xml:space="preserve">Департамент образования Ярославской области </t>
  </si>
  <si>
    <t xml:space="preserve">Департамент информатизации и связи Ярославской области </t>
  </si>
  <si>
    <t xml:space="preserve">Департамент агропромышленного комплекса Ярославской области </t>
  </si>
  <si>
    <t xml:space="preserve">Департамент финансов Ярославской области </t>
  </si>
  <si>
    <t xml:space="preserve">Департамент жилищно-коммунального хозяйства и инфраструктуры Ярославской области </t>
  </si>
  <si>
    <t xml:space="preserve">Государственный архив Ярославской области </t>
  </si>
  <si>
    <t>Главное управление МЧС России по Ярославской области</t>
  </si>
  <si>
    <t>Управление внутренних дел по Ярославской области</t>
  </si>
  <si>
    <t>Контрольно-счетная палата Ярославской области</t>
  </si>
  <si>
    <t>Избирательная комиссия Ярославской области</t>
  </si>
  <si>
    <t xml:space="preserve">Государственная Дума Ярославской области </t>
  </si>
  <si>
    <t xml:space="preserve">Управление судебного департамента по Ярославской области </t>
  </si>
  <si>
    <t xml:space="preserve">Правительство Ярославской области </t>
  </si>
  <si>
    <t xml:space="preserve">Департамент государственного регулирования хозяйственной деятельности Ярославской области </t>
  </si>
  <si>
    <t xml:space="preserve">Департамент по делам молодежи Ярославской области </t>
  </si>
  <si>
    <t xml:space="preserve">Департамент строительства Ярославской области </t>
  </si>
  <si>
    <t xml:space="preserve">Департамент градостроительства и архитектуры Ярославской области </t>
  </si>
  <si>
    <t xml:space="preserve">Департамент дорожного хозяйства Ярославской области </t>
  </si>
  <si>
    <t>Государственное учреждение "Поисково-спасательный отряд"</t>
  </si>
  <si>
    <t>Северное управление внутренних дел на транспорте МВД России</t>
  </si>
  <si>
    <t>Государственная жилищная инспекция Ярославской области</t>
  </si>
  <si>
    <t xml:space="preserve">Управление ГИБДД УВД по Ярославской области </t>
  </si>
  <si>
    <t xml:space="preserve">Департамент государственного заказа Ярославской области </t>
  </si>
  <si>
    <t>Государственное образовательное учреждение дополнительного профессионального образования специалистов ЯО "УМЦ по ГОЧС"</t>
  </si>
  <si>
    <t>Департамент лесного хозяйства Ярославской области</t>
  </si>
  <si>
    <t>Инспекция государственного строительного надзора Ярославской области</t>
  </si>
  <si>
    <t>Департамент охраны окружающей среды и природопользования Ярославской области</t>
  </si>
  <si>
    <t xml:space="preserve">Департамент промышленности, предпринимательской деятельности и транспорта Ярославской области </t>
  </si>
  <si>
    <t>Представительство Правительства Ярославской области при Правительстве Российской Федерации</t>
  </si>
  <si>
    <t>Департамент экономического развития Ярославской области</t>
  </si>
  <si>
    <t>Государственное Учреждение Ярославской области "Транспортная служба Правительства Ярославской области"</t>
  </si>
  <si>
    <t xml:space="preserve">Департамент топлива, энергетики и регулирования тарифов Ярославской области </t>
  </si>
  <si>
    <t>Департамент государственной службы занятости населения Ярославской области</t>
  </si>
  <si>
    <t xml:space="preserve">Департамент по охране и использованию животного мира Ярославской области </t>
  </si>
  <si>
    <t xml:space="preserve">Департамент труда и социальной поддержки населения Ярославской области </t>
  </si>
  <si>
    <t>Департамент по управлению государственным имуществом Ярославской области</t>
  </si>
  <si>
    <t xml:space="preserve">ИТОГО </t>
  </si>
  <si>
    <t>Ведомственная целевая программа департамента здравоохранения и фармации Ярославской области на 2009-2011 годы</t>
  </si>
  <si>
    <t>Ведомственная целевая программа департамента культуры Ярославской области на 2009-2011 годы</t>
  </si>
  <si>
    <t>Ведомственная целевая программа департамента образования Ярославской области на 2009-2011 годы</t>
  </si>
  <si>
    <t>Ведомственная целевая программа "Молодежь" на 2009-2011 годы</t>
  </si>
  <si>
    <t>Ведомственная целевая программа "Управление охраной окружающей среды и рациональным природопользованием в Ярославской области" на 2009-2011 годы</t>
  </si>
  <si>
    <t>2009 год           (тыс. руб.)</t>
  </si>
  <si>
    <t>2010 год                    (тыс. руб.)</t>
  </si>
  <si>
    <t>2011 год              (тыс. руб.)</t>
  </si>
  <si>
    <t>Ведомственная целевая программа "Развитие системы мер социальной поддержки населения Ярославской области" на 2009-2011 годы</t>
  </si>
  <si>
    <t xml:space="preserve">Ведомственная целевая программа повышения качества товаров, услуг и менеджмента в Ярославской области на 2010-2011 годы </t>
  </si>
  <si>
    <t>Ведомственная целевая программа "Сохранность региональных автомобильных дорог Ярославской области" на 2009-2011 годы</t>
  </si>
  <si>
    <t>Ведомственная целевая программа "Содействие занятости населения Ярославской области" на 2009-2011 годы</t>
  </si>
  <si>
    <t>Ведомственная целевая программа "Стимулирование инвестиционной деятельности в Ярославской области" на 2009-2011 годы</t>
  </si>
  <si>
    <t>Департамент информационно-аналитического обеспечения органов государственной власти                          Ярославской области</t>
  </si>
  <si>
    <t>Наименование ведомственной целевой программы</t>
  </si>
  <si>
    <t>поправки</t>
  </si>
  <si>
    <t>АПК</t>
  </si>
  <si>
    <t>Итого</t>
  </si>
  <si>
    <t>Кокорин</t>
  </si>
  <si>
    <t xml:space="preserve">Соц сфера </t>
  </si>
  <si>
    <t>Власть</t>
  </si>
  <si>
    <t>Код ведомственной классификации</t>
  </si>
  <si>
    <t>Ведомственная целевая программа "Государственная поддержка подведомственных учреждений агропромышленного комплекса Ярославской области"  на 2009-2011 годы</t>
  </si>
  <si>
    <t>Приложение 25</t>
  </si>
  <si>
    <t xml:space="preserve">к Закону Ярославской области </t>
  </si>
  <si>
    <t>Перечень ведомственных целевых программ в составе ведомственной классификации на 2009 год                                                       и на плановый период 2010 и 2011 годов</t>
  </si>
  <si>
    <t xml:space="preserve">Ведомственная целевая программа "Поддержка физкультурно-спортивной деятельности в Ярославской области" на 2009-2011 годы </t>
  </si>
  <si>
    <t>Ведомственная целевая программа "Развитие институтов гражданского общества и гармонизации межнациональных отношений в Ярославской области" на 2009-2011 годы</t>
  </si>
  <si>
    <t xml:space="preserve">Департамент по физкультуре и спорту Ярославской области </t>
  </si>
  <si>
    <t xml:space="preserve">Ведомственная целевая программа "Развитие государственной гражданской службы Ярославской области" на 2009-2010 годы </t>
  </si>
  <si>
    <t>от 08.12.2008 № 59-з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</si>
</sst>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\.00\.00"/>
    <numFmt numFmtId="166" formatCode="0000"/>
    <numFmt numFmtId="167" formatCode="#,##0;[Red]\-#,##0;0"/>
    <numFmt numFmtId="168" formatCode="#,##0.0"/>
    <numFmt numFmtId="169" formatCode="000\.00\.000\.0"/>
    <numFmt numFmtId="170" formatCode="#,##0.00_р_."/>
    <numFmt numFmtId="171" formatCode="#,##0.0_р_."/>
    <numFmt numFmtId="172" formatCode="#,##0_р_."/>
    <numFmt numFmtId="173" formatCode="#,##0.00000_р_."/>
    <numFmt numFmtId="174" formatCode="#,##0.0000_р_."/>
    <numFmt numFmtId="175" formatCode="#,##0.000_р_.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2"/>
      <name val="Times New Roman Cyr"/>
      <family val="1"/>
    </font>
    <font>
      <sz val="12"/>
      <name val="Times New Roman CYR"/>
      <family val="0"/>
    </font>
    <font>
      <i/>
      <sz val="12"/>
      <color indexed="8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10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1" fontId="6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/>
    </xf>
    <xf numFmtId="0" fontId="10" fillId="0" borderId="2" xfId="0" applyFont="1" applyFill="1" applyBorder="1" applyAlignment="1">
      <alignment wrapText="1"/>
    </xf>
    <xf numFmtId="3" fontId="10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 wrapText="1"/>
    </xf>
    <xf numFmtId="3" fontId="6" fillId="0" borderId="2" xfId="0" applyNumberFormat="1" applyFont="1" applyFill="1" applyBorder="1" applyAlignment="1">
      <alignment/>
    </xf>
    <xf numFmtId="1" fontId="10" fillId="0" borderId="2" xfId="0" applyNumberFormat="1" applyFont="1" applyFill="1" applyBorder="1" applyAlignment="1">
      <alignment/>
    </xf>
    <xf numFmtId="0" fontId="11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/>
    </xf>
    <xf numFmtId="172" fontId="6" fillId="0" borderId="2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justify" wrapText="1"/>
    </xf>
    <xf numFmtId="0" fontId="6" fillId="0" borderId="2" xfId="0" applyFont="1" applyFill="1" applyBorder="1" applyAlignment="1">
      <alignment horizontal="justify" wrapText="1"/>
    </xf>
    <xf numFmtId="0" fontId="12" fillId="0" borderId="2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3" fillId="0" borderId="2" xfId="0" applyFont="1" applyFill="1" applyBorder="1" applyAlignment="1">
      <alignment/>
    </xf>
    <xf numFmtId="167" fontId="13" fillId="0" borderId="2" xfId="0" applyNumberFormat="1" applyFont="1" applyFill="1" applyBorder="1" applyAlignment="1">
      <alignment/>
    </xf>
    <xf numFmtId="0" fontId="14" fillId="0" borderId="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4" fillId="0" borderId="2" xfId="0" applyFont="1" applyFill="1" applyBorder="1" applyAlignment="1">
      <alignment horizontal="center"/>
    </xf>
    <xf numFmtId="3" fontId="14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vertical="justify" wrapText="1"/>
    </xf>
    <xf numFmtId="0" fontId="11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justify"/>
    </xf>
    <xf numFmtId="0" fontId="6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/>
    </xf>
    <xf numFmtId="0" fontId="7" fillId="0" borderId="6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3" fontId="10" fillId="0" borderId="5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/>
    </xf>
    <xf numFmtId="3" fontId="10" fillId="0" borderId="4" xfId="0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/>
    </xf>
    <xf numFmtId="0" fontId="14" fillId="0" borderId="2" xfId="0" applyFont="1" applyFill="1" applyBorder="1" applyAlignment="1">
      <alignment horizontal="left"/>
    </xf>
    <xf numFmtId="3" fontId="11" fillId="0" borderId="2" xfId="0" applyNumberFormat="1" applyFont="1" applyFill="1" applyBorder="1" applyAlignment="1">
      <alignment/>
    </xf>
    <xf numFmtId="3" fontId="11" fillId="0" borderId="5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14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1\LOCALS~1\Temp\&#1087;&#1088;&#1080;&#1083;&#1086;&#1078;&#1077;&#1085;&#1080;&#1077;%207%20&#1062;&#1077;&#1083;&#1080;,%20&#1074;&#1080;&#1076;&#1099;%20(&#1074;%20&#1090;.&#1095;.%20&#1042;&#1062;&#105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491">
          <cell r="G1491">
            <v>-13000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zoomScaleSheetLayoutView="100" workbookViewId="0" topLeftCell="A1">
      <selection activeCell="A5" sqref="A5:K5"/>
    </sheetView>
  </sheetViews>
  <sheetFormatPr defaultColWidth="9.00390625" defaultRowHeight="12.75"/>
  <cols>
    <col min="1" max="1" width="13.625" style="1" customWidth="1"/>
    <col min="2" max="2" width="68.00390625" style="5" customWidth="1"/>
    <col min="3" max="3" width="6.75390625" style="1" hidden="1" customWidth="1"/>
    <col min="4" max="4" width="2.75390625" style="1" hidden="1" customWidth="1"/>
    <col min="5" max="5" width="16.375" style="1" customWidth="1"/>
    <col min="6" max="7" width="16.125" style="1" hidden="1" customWidth="1"/>
    <col min="8" max="8" width="16.125" style="1" customWidth="1"/>
    <col min="9" max="10" width="15.75390625" style="1" hidden="1" customWidth="1"/>
    <col min="11" max="11" width="15.75390625" style="1" customWidth="1"/>
    <col min="12" max="16384" width="9.125" style="1" customWidth="1"/>
  </cols>
  <sheetData>
    <row r="1" spans="2:11" ht="18.75">
      <c r="B1" s="63" t="s">
        <v>63</v>
      </c>
      <c r="C1" s="63"/>
      <c r="D1" s="63"/>
      <c r="E1" s="63"/>
      <c r="F1" s="63"/>
      <c r="G1" s="63"/>
      <c r="H1" s="63"/>
      <c r="I1" s="63"/>
      <c r="J1" s="63"/>
      <c r="K1" s="63"/>
    </row>
    <row r="2" spans="2:11" ht="18.75">
      <c r="B2" s="63" t="s">
        <v>64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ht="18.75">
      <c r="B3" s="63" t="s">
        <v>70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18.75" hidden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57" customHeight="1">
      <c r="A5" s="64" t="s">
        <v>65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9" ht="18.75">
      <c r="A6" s="8"/>
      <c r="B6" s="69"/>
      <c r="C6" s="69"/>
      <c r="D6" s="69"/>
      <c r="E6" s="69"/>
      <c r="F6" s="69"/>
      <c r="G6" s="69"/>
      <c r="H6" s="69"/>
      <c r="I6" s="69"/>
    </row>
    <row r="7" spans="1:11" s="4" customFormat="1" ht="91.5" customHeight="1">
      <c r="A7" s="39" t="s">
        <v>61</v>
      </c>
      <c r="B7" s="38" t="s">
        <v>54</v>
      </c>
      <c r="C7" s="40" t="s">
        <v>45</v>
      </c>
      <c r="D7" s="40" t="s">
        <v>55</v>
      </c>
      <c r="E7" s="40" t="s">
        <v>45</v>
      </c>
      <c r="F7" s="40" t="s">
        <v>46</v>
      </c>
      <c r="G7" s="40" t="s">
        <v>55</v>
      </c>
      <c r="H7" s="40" t="s">
        <v>46</v>
      </c>
      <c r="I7" s="40" t="s">
        <v>47</v>
      </c>
      <c r="J7" s="40" t="s">
        <v>55</v>
      </c>
      <c r="K7" s="49" t="s">
        <v>47</v>
      </c>
    </row>
    <row r="8" spans="1:11" s="35" customFormat="1" ht="18.75" customHeight="1">
      <c r="A8" s="34">
        <v>901</v>
      </c>
      <c r="B8" s="65" t="s">
        <v>0</v>
      </c>
      <c r="C8" s="66"/>
      <c r="D8" s="66"/>
      <c r="E8" s="66"/>
      <c r="F8" s="66"/>
      <c r="G8" s="66"/>
      <c r="H8" s="66"/>
      <c r="I8" s="67"/>
      <c r="J8" s="48"/>
      <c r="K8" s="51"/>
    </row>
    <row r="9" spans="1:11" s="6" customFormat="1" ht="31.5">
      <c r="A9" s="11"/>
      <c r="B9" s="17" t="s">
        <v>40</v>
      </c>
      <c r="C9" s="18">
        <f>4181054+23900</f>
        <v>4204954</v>
      </c>
      <c r="D9" s="18">
        <v>-247817</v>
      </c>
      <c r="E9" s="61">
        <v>3957137</v>
      </c>
      <c r="F9" s="18">
        <f>4494634+16211-300</f>
        <v>4510545</v>
      </c>
      <c r="G9" s="18">
        <v>25800</v>
      </c>
      <c r="H9" s="61">
        <v>4536345</v>
      </c>
      <c r="I9" s="18">
        <f>4818246+17378</f>
        <v>4835624</v>
      </c>
      <c r="J9" s="18">
        <v>27658</v>
      </c>
      <c r="K9" s="62">
        <v>4863282</v>
      </c>
    </row>
    <row r="10" spans="1:11" s="6" customFormat="1" ht="19.5" hidden="1">
      <c r="A10" s="11"/>
      <c r="B10" s="19"/>
      <c r="C10" s="20"/>
      <c r="D10" s="20"/>
      <c r="E10" s="20"/>
      <c r="F10" s="20"/>
      <c r="G10" s="20"/>
      <c r="H10" s="20"/>
      <c r="I10" s="20"/>
      <c r="J10" s="20"/>
      <c r="K10" s="20"/>
    </row>
    <row r="11" spans="1:11" s="6" customFormat="1" ht="19.5" hidden="1">
      <c r="A11" s="11"/>
      <c r="B11" s="19"/>
      <c r="C11" s="20"/>
      <c r="D11" s="20"/>
      <c r="E11" s="20"/>
      <c r="F11" s="20"/>
      <c r="G11" s="20"/>
      <c r="H11" s="20"/>
      <c r="I11" s="20"/>
      <c r="J11" s="20"/>
      <c r="K11" s="20"/>
    </row>
    <row r="12" spans="1:11" s="3" customFormat="1" ht="18.75">
      <c r="A12" s="12"/>
      <c r="B12" s="21" t="s">
        <v>1</v>
      </c>
      <c r="C12" s="22">
        <f aca="true" t="shared" si="0" ref="C12:I12">SUM(C9:C11)</f>
        <v>4204954</v>
      </c>
      <c r="D12" s="22">
        <f t="shared" si="0"/>
        <v>-247817</v>
      </c>
      <c r="E12" s="22">
        <f t="shared" si="0"/>
        <v>3957137</v>
      </c>
      <c r="F12" s="22">
        <f t="shared" si="0"/>
        <v>4510545</v>
      </c>
      <c r="G12" s="22">
        <f t="shared" si="0"/>
        <v>25800</v>
      </c>
      <c r="H12" s="22">
        <f t="shared" si="0"/>
        <v>4536345</v>
      </c>
      <c r="I12" s="22">
        <f t="shared" si="0"/>
        <v>4835624</v>
      </c>
      <c r="J12" s="22">
        <f>SUM(J9:J11)</f>
        <v>27658</v>
      </c>
      <c r="K12" s="53">
        <f>SUM(K9:K11)</f>
        <v>4863282</v>
      </c>
    </row>
    <row r="13" spans="1:11" s="3" customFormat="1" ht="18.75">
      <c r="A13" s="34">
        <v>902</v>
      </c>
      <c r="B13" s="68" t="s">
        <v>2</v>
      </c>
      <c r="C13" s="68"/>
      <c r="D13" s="68"/>
      <c r="E13" s="68"/>
      <c r="F13" s="68"/>
      <c r="G13" s="68"/>
      <c r="H13" s="68"/>
      <c r="I13" s="68"/>
      <c r="J13" s="52"/>
      <c r="K13" s="54"/>
    </row>
    <row r="14" spans="1:11" s="7" customFormat="1" ht="32.25">
      <c r="A14" s="11"/>
      <c r="B14" s="47" t="s">
        <v>41</v>
      </c>
      <c r="C14" s="12">
        <f>562946+5000+3500</f>
        <v>571446</v>
      </c>
      <c r="D14" s="12">
        <f>-27133+1900-800</f>
        <v>-26033</v>
      </c>
      <c r="E14" s="61">
        <v>545413</v>
      </c>
      <c r="F14" s="12">
        <v>603170</v>
      </c>
      <c r="G14" s="12">
        <v>2040</v>
      </c>
      <c r="H14" s="61">
        <v>605210</v>
      </c>
      <c r="I14" s="12">
        <v>644676</v>
      </c>
      <c r="J14" s="12">
        <v>2190</v>
      </c>
      <c r="K14" s="62">
        <v>646866</v>
      </c>
    </row>
    <row r="15" spans="1:11" s="7" customFormat="1" ht="18.75" hidden="1">
      <c r="A15" s="11"/>
      <c r="B15" s="19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8.75">
      <c r="A16" s="12"/>
      <c r="B16" s="21" t="s">
        <v>1</v>
      </c>
      <c r="C16" s="22">
        <f>SUM(C14:C15)</f>
        <v>571446</v>
      </c>
      <c r="D16" s="22">
        <f>SUM(D13:D15)</f>
        <v>-26033</v>
      </c>
      <c r="E16" s="22">
        <f>SUM(E13:E15)</f>
        <v>545413</v>
      </c>
      <c r="F16" s="22">
        <f aca="true" t="shared" si="1" ref="F16:K16">SUM(F14:F15)</f>
        <v>603170</v>
      </c>
      <c r="G16" s="22">
        <f t="shared" si="1"/>
        <v>2040</v>
      </c>
      <c r="H16" s="22">
        <f t="shared" si="1"/>
        <v>605210</v>
      </c>
      <c r="I16" s="22">
        <f t="shared" si="1"/>
        <v>644676</v>
      </c>
      <c r="J16" s="22">
        <f t="shared" si="1"/>
        <v>2190</v>
      </c>
      <c r="K16" s="53">
        <f t="shared" si="1"/>
        <v>646866</v>
      </c>
    </row>
    <row r="17" spans="1:11" s="3" customFormat="1" ht="18.75">
      <c r="A17" s="34">
        <v>903</v>
      </c>
      <c r="B17" s="68" t="s">
        <v>3</v>
      </c>
      <c r="C17" s="68"/>
      <c r="D17" s="68"/>
      <c r="E17" s="68"/>
      <c r="F17" s="68"/>
      <c r="G17" s="68"/>
      <c r="H17" s="68"/>
      <c r="I17" s="68"/>
      <c r="J17" s="52"/>
      <c r="K17" s="54"/>
    </row>
    <row r="18" spans="1:11" s="7" customFormat="1" ht="31.5">
      <c r="A18" s="11"/>
      <c r="B18" s="44" t="s">
        <v>42</v>
      </c>
      <c r="C18" s="18">
        <f>5756504-39000+39000+10097+34903</f>
        <v>5801504</v>
      </c>
      <c r="D18" s="18">
        <v>-375165</v>
      </c>
      <c r="E18" s="61">
        <v>5453339</v>
      </c>
      <c r="F18" s="18">
        <f>6271407-41925+41925</f>
        <v>6271407</v>
      </c>
      <c r="G18" s="18"/>
      <c r="H18" s="61">
        <v>6271407</v>
      </c>
      <c r="I18" s="18">
        <f>6721150-44944+44944</f>
        <v>6721150</v>
      </c>
      <c r="J18" s="18"/>
      <c r="K18" s="62">
        <v>6721150</v>
      </c>
    </row>
    <row r="19" spans="1:11" s="7" customFormat="1" ht="18.75" hidden="1">
      <c r="A19" s="11"/>
      <c r="B19" s="19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18.75">
      <c r="A20" s="12"/>
      <c r="B20" s="21" t="s">
        <v>1</v>
      </c>
      <c r="C20" s="22">
        <f>SUM(C18:C19)</f>
        <v>5801504</v>
      </c>
      <c r="D20" s="22">
        <f>SUM(D17:D19)</f>
        <v>-375165</v>
      </c>
      <c r="E20" s="22">
        <f>SUM(E17:E19)</f>
        <v>5453339</v>
      </c>
      <c r="F20" s="22">
        <f aca="true" t="shared" si="2" ref="F20:K20">SUM(F18:F19)</f>
        <v>6271407</v>
      </c>
      <c r="G20" s="22">
        <f t="shared" si="2"/>
        <v>0</v>
      </c>
      <c r="H20" s="22">
        <f t="shared" si="2"/>
        <v>6271407</v>
      </c>
      <c r="I20" s="22">
        <f t="shared" si="2"/>
        <v>6721150</v>
      </c>
      <c r="J20" s="22">
        <f t="shared" si="2"/>
        <v>0</v>
      </c>
      <c r="K20" s="22">
        <f t="shared" si="2"/>
        <v>6721150</v>
      </c>
    </row>
    <row r="21" spans="1:11" ht="18.75" hidden="1">
      <c r="A21" s="16">
        <v>904</v>
      </c>
      <c r="B21" s="70" t="s">
        <v>4</v>
      </c>
      <c r="C21" s="70"/>
      <c r="D21" s="70"/>
      <c r="E21" s="70"/>
      <c r="F21" s="70"/>
      <c r="G21" s="70"/>
      <c r="H21" s="70"/>
      <c r="I21" s="70"/>
      <c r="J21" s="42"/>
      <c r="K21" s="42"/>
    </row>
    <row r="22" spans="1:11" s="7" customFormat="1" ht="18.75" hidden="1">
      <c r="A22" s="11"/>
      <c r="B22" s="19"/>
      <c r="C22" s="23"/>
      <c r="D22" s="23"/>
      <c r="E22" s="23"/>
      <c r="F22" s="23"/>
      <c r="G22" s="23"/>
      <c r="H22" s="23"/>
      <c r="I22" s="23"/>
      <c r="J22" s="23"/>
      <c r="K22" s="23"/>
    </row>
    <row r="23" spans="1:11" s="9" customFormat="1" ht="15.75" hidden="1">
      <c r="A23" s="12"/>
      <c r="B23" s="21" t="s">
        <v>1</v>
      </c>
      <c r="C23" s="22">
        <f>SUM(C22)</f>
        <v>0</v>
      </c>
      <c r="D23" s="22"/>
      <c r="E23" s="22"/>
      <c r="F23" s="22">
        <f>SUM(F22)</f>
        <v>0</v>
      </c>
      <c r="G23" s="22"/>
      <c r="H23" s="22"/>
      <c r="I23" s="22">
        <f>SUM(I22)</f>
        <v>0</v>
      </c>
      <c r="J23" s="22"/>
      <c r="K23" s="53"/>
    </row>
    <row r="24" spans="1:11" s="3" customFormat="1" ht="18.75">
      <c r="A24" s="34">
        <v>905</v>
      </c>
      <c r="B24" s="68" t="s">
        <v>5</v>
      </c>
      <c r="C24" s="68"/>
      <c r="D24" s="68"/>
      <c r="E24" s="68"/>
      <c r="F24" s="68"/>
      <c r="G24" s="68"/>
      <c r="H24" s="68"/>
      <c r="I24" s="68"/>
      <c r="J24" s="52"/>
      <c r="K24" s="54"/>
    </row>
    <row r="25" spans="1:11" s="7" customFormat="1" ht="48">
      <c r="A25" s="11"/>
      <c r="B25" s="24" t="s">
        <v>62</v>
      </c>
      <c r="C25" s="25">
        <v>92200</v>
      </c>
      <c r="D25" s="25">
        <v>-2168</v>
      </c>
      <c r="E25" s="61">
        <v>90032</v>
      </c>
      <c r="F25" s="25">
        <v>99100</v>
      </c>
      <c r="G25" s="25"/>
      <c r="H25" s="61">
        <v>99100</v>
      </c>
      <c r="I25" s="25">
        <v>106137</v>
      </c>
      <c r="J25" s="25"/>
      <c r="K25" s="62">
        <v>106137</v>
      </c>
    </row>
    <row r="26" spans="1:11" ht="18.75">
      <c r="A26" s="12"/>
      <c r="B26" s="21" t="s">
        <v>1</v>
      </c>
      <c r="C26" s="22">
        <f>C25</f>
        <v>92200</v>
      </c>
      <c r="D26" s="22">
        <f>SUM(D23:D25)</f>
        <v>-2168</v>
      </c>
      <c r="E26" s="22">
        <f>SUM(E23:E25)</f>
        <v>90032</v>
      </c>
      <c r="F26" s="22">
        <f aca="true" t="shared" si="3" ref="F26:K26">F25</f>
        <v>99100</v>
      </c>
      <c r="G26" s="22">
        <f t="shared" si="3"/>
        <v>0</v>
      </c>
      <c r="H26" s="22">
        <f t="shared" si="3"/>
        <v>99100</v>
      </c>
      <c r="I26" s="22">
        <f t="shared" si="3"/>
        <v>106137</v>
      </c>
      <c r="J26" s="22">
        <f t="shared" si="3"/>
        <v>0</v>
      </c>
      <c r="K26" s="22">
        <f t="shared" si="3"/>
        <v>106137</v>
      </c>
    </row>
    <row r="27" spans="1:11" ht="18.75" hidden="1">
      <c r="A27" s="16">
        <v>906</v>
      </c>
      <c r="B27" s="70" t="s">
        <v>6</v>
      </c>
      <c r="C27" s="70"/>
      <c r="D27" s="70"/>
      <c r="E27" s="70"/>
      <c r="F27" s="70"/>
      <c r="G27" s="70"/>
      <c r="H27" s="70"/>
      <c r="I27" s="70"/>
      <c r="J27" s="42"/>
      <c r="K27" s="42"/>
    </row>
    <row r="28" spans="1:11" s="7" customFormat="1" ht="18.75" hidden="1">
      <c r="A28" s="11"/>
      <c r="B28" s="19"/>
      <c r="C28" s="23"/>
      <c r="D28" s="23"/>
      <c r="E28" s="23"/>
      <c r="F28" s="23"/>
      <c r="G28" s="23"/>
      <c r="H28" s="23"/>
      <c r="I28" s="23"/>
      <c r="J28" s="23"/>
      <c r="K28" s="23"/>
    </row>
    <row r="29" spans="1:11" ht="18.75" hidden="1">
      <c r="A29" s="12"/>
      <c r="B29" s="21" t="s">
        <v>1</v>
      </c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8.75" hidden="1">
      <c r="A30" s="16">
        <v>908</v>
      </c>
      <c r="B30" s="70" t="s">
        <v>7</v>
      </c>
      <c r="C30" s="70"/>
      <c r="D30" s="70"/>
      <c r="E30" s="70"/>
      <c r="F30" s="70"/>
      <c r="G30" s="70"/>
      <c r="H30" s="70"/>
      <c r="I30" s="70"/>
      <c r="J30" s="42"/>
      <c r="K30" s="42"/>
    </row>
    <row r="31" spans="1:11" s="7" customFormat="1" ht="18.75" hidden="1">
      <c r="A31" s="11"/>
      <c r="B31" s="19"/>
      <c r="C31" s="23"/>
      <c r="D31" s="23"/>
      <c r="E31" s="23"/>
      <c r="F31" s="23"/>
      <c r="G31" s="23"/>
      <c r="H31" s="23"/>
      <c r="I31" s="23"/>
      <c r="J31" s="23"/>
      <c r="K31" s="23"/>
    </row>
    <row r="32" spans="1:11" s="7" customFormat="1" ht="18.75" hidden="1">
      <c r="A32" s="11"/>
      <c r="B32" s="19"/>
      <c r="C32" s="23"/>
      <c r="D32" s="23"/>
      <c r="E32" s="23"/>
      <c r="F32" s="23"/>
      <c r="G32" s="23"/>
      <c r="H32" s="23"/>
      <c r="I32" s="23"/>
      <c r="J32" s="23"/>
      <c r="K32" s="23"/>
    </row>
    <row r="33" spans="1:11" s="7" customFormat="1" ht="18.75" hidden="1">
      <c r="A33" s="11"/>
      <c r="B33" s="19"/>
      <c r="C33" s="23"/>
      <c r="D33" s="23"/>
      <c r="E33" s="23"/>
      <c r="F33" s="23"/>
      <c r="G33" s="23"/>
      <c r="H33" s="23"/>
      <c r="I33" s="23"/>
      <c r="J33" s="23"/>
      <c r="K33" s="23"/>
    </row>
    <row r="34" spans="1:11" s="7" customFormat="1" ht="18.75" hidden="1">
      <c r="A34" s="11"/>
      <c r="B34" s="19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18.75" hidden="1">
      <c r="A35" s="12"/>
      <c r="B35" s="21" t="s">
        <v>1</v>
      </c>
      <c r="C35" s="22">
        <f>SUM(C31:C34)</f>
        <v>0</v>
      </c>
      <c r="D35" s="22"/>
      <c r="E35" s="22"/>
      <c r="F35" s="22">
        <f>SUM(F31:F34)</f>
        <v>0</v>
      </c>
      <c r="G35" s="22"/>
      <c r="H35" s="22"/>
      <c r="I35" s="22">
        <f>SUM(I31:I34)</f>
        <v>0</v>
      </c>
      <c r="J35" s="22"/>
      <c r="K35" s="53"/>
    </row>
    <row r="36" spans="1:11" s="3" customFormat="1" ht="18.75">
      <c r="A36" s="34">
        <v>909</v>
      </c>
      <c r="B36" s="68" t="s">
        <v>37</v>
      </c>
      <c r="C36" s="68"/>
      <c r="D36" s="68"/>
      <c r="E36" s="68"/>
      <c r="F36" s="68"/>
      <c r="G36" s="68"/>
      <c r="H36" s="68"/>
      <c r="I36" s="68"/>
      <c r="J36" s="52"/>
      <c r="K36" s="54"/>
    </row>
    <row r="37" spans="1:11" ht="31.5" customHeight="1">
      <c r="A37" s="16"/>
      <c r="B37" s="45" t="s">
        <v>48</v>
      </c>
      <c r="C37" s="25">
        <f>1410456+65000</f>
        <v>1475456</v>
      </c>
      <c r="D37" s="25">
        <v>-33582</v>
      </c>
      <c r="E37" s="61">
        <v>1441874</v>
      </c>
      <c r="F37" s="25">
        <v>1516242</v>
      </c>
      <c r="G37" s="25"/>
      <c r="H37" s="61">
        <v>1516242</v>
      </c>
      <c r="I37" s="25">
        <v>1625415</v>
      </c>
      <c r="J37" s="25"/>
      <c r="K37" s="62">
        <v>1625415</v>
      </c>
    </row>
    <row r="38" spans="1:11" ht="18.75">
      <c r="A38" s="12"/>
      <c r="B38" s="21" t="s">
        <v>1</v>
      </c>
      <c r="C38" s="22">
        <f>C37</f>
        <v>1475456</v>
      </c>
      <c r="D38" s="22">
        <f>SUM(D35:D37)</f>
        <v>-33582</v>
      </c>
      <c r="E38" s="22">
        <f>SUM(E35:E37)</f>
        <v>1441874</v>
      </c>
      <c r="F38" s="22">
        <f aca="true" t="shared" si="4" ref="F38:K38">F37</f>
        <v>1516242</v>
      </c>
      <c r="G38" s="22">
        <f t="shared" si="4"/>
        <v>0</v>
      </c>
      <c r="H38" s="22">
        <f t="shared" si="4"/>
        <v>1516242</v>
      </c>
      <c r="I38" s="22">
        <f t="shared" si="4"/>
        <v>1625415</v>
      </c>
      <c r="J38" s="22">
        <f t="shared" si="4"/>
        <v>0</v>
      </c>
      <c r="K38" s="22">
        <f t="shared" si="4"/>
        <v>1625415</v>
      </c>
    </row>
    <row r="39" spans="1:11" ht="18.75" hidden="1">
      <c r="A39" s="16">
        <v>910</v>
      </c>
      <c r="B39" s="70" t="s">
        <v>8</v>
      </c>
      <c r="C39" s="70"/>
      <c r="D39" s="70"/>
      <c r="E39" s="70"/>
      <c r="F39" s="70"/>
      <c r="G39" s="70"/>
      <c r="H39" s="70"/>
      <c r="I39" s="70"/>
      <c r="J39" s="42"/>
      <c r="K39" s="42"/>
    </row>
    <row r="40" spans="1:11" ht="18.75" hidden="1">
      <c r="A40" s="26"/>
      <c r="B40" s="21"/>
      <c r="C40" s="22"/>
      <c r="D40" s="22"/>
      <c r="E40" s="22"/>
      <c r="F40" s="22"/>
      <c r="G40" s="22"/>
      <c r="H40" s="22"/>
      <c r="I40" s="22"/>
      <c r="J40" s="22"/>
      <c r="K40" s="22"/>
    </row>
    <row r="41" spans="1:11" ht="18.75" hidden="1">
      <c r="A41" s="12"/>
      <c r="B41" s="21" t="s">
        <v>1</v>
      </c>
      <c r="C41" s="22"/>
      <c r="D41" s="22"/>
      <c r="E41" s="22"/>
      <c r="F41" s="22"/>
      <c r="G41" s="22"/>
      <c r="H41" s="22"/>
      <c r="I41" s="22"/>
      <c r="J41" s="22"/>
      <c r="K41" s="22"/>
    </row>
    <row r="42" spans="1:11" ht="18.75" hidden="1">
      <c r="A42" s="16">
        <v>911</v>
      </c>
      <c r="B42" s="70" t="s">
        <v>38</v>
      </c>
      <c r="C42" s="70"/>
      <c r="D42" s="70"/>
      <c r="E42" s="70"/>
      <c r="F42" s="70"/>
      <c r="G42" s="70"/>
      <c r="H42" s="70"/>
      <c r="I42" s="70"/>
      <c r="J42" s="42"/>
      <c r="K42" s="42"/>
    </row>
    <row r="43" spans="1:11" ht="18.75" hidden="1">
      <c r="A43" s="26"/>
      <c r="B43" s="21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8.75" hidden="1">
      <c r="A44" s="12"/>
      <c r="B44" s="21" t="s">
        <v>1</v>
      </c>
      <c r="C44" s="22"/>
      <c r="D44" s="22"/>
      <c r="E44" s="22"/>
      <c r="F44" s="22"/>
      <c r="G44" s="22"/>
      <c r="H44" s="22"/>
      <c r="I44" s="22"/>
      <c r="J44" s="22"/>
      <c r="K44" s="53"/>
    </row>
    <row r="45" spans="1:11" s="3" customFormat="1" ht="18.75">
      <c r="A45" s="34">
        <v>912</v>
      </c>
      <c r="B45" s="68" t="s">
        <v>68</v>
      </c>
      <c r="C45" s="68"/>
      <c r="D45" s="68"/>
      <c r="E45" s="68"/>
      <c r="F45" s="68"/>
      <c r="G45" s="68"/>
      <c r="H45" s="68"/>
      <c r="I45" s="68"/>
      <c r="J45" s="52"/>
      <c r="K45" s="54"/>
    </row>
    <row r="46" spans="1:11" ht="33" customHeight="1">
      <c r="A46" s="26"/>
      <c r="B46" s="46" t="s">
        <v>66</v>
      </c>
      <c r="C46" s="25">
        <f>21345+500</f>
        <v>21845</v>
      </c>
      <c r="D46" s="25">
        <v>-679</v>
      </c>
      <c r="E46" s="61">
        <v>21166</v>
      </c>
      <c r="F46" s="25">
        <v>211608</v>
      </c>
      <c r="G46" s="25"/>
      <c r="H46" s="61">
        <v>211608</v>
      </c>
      <c r="I46" s="25">
        <v>226844</v>
      </c>
      <c r="J46" s="25"/>
      <c r="K46" s="62">
        <v>226844</v>
      </c>
    </row>
    <row r="47" spans="1:11" ht="18.75">
      <c r="A47" s="12"/>
      <c r="B47" s="21" t="s">
        <v>1</v>
      </c>
      <c r="C47" s="22">
        <f>C46</f>
        <v>21845</v>
      </c>
      <c r="D47" s="22">
        <f>SUM(D44:D46)</f>
        <v>-679</v>
      </c>
      <c r="E47" s="22">
        <f>SUM(E44:E46)</f>
        <v>21166</v>
      </c>
      <c r="F47" s="22">
        <f aca="true" t="shared" si="5" ref="F47:K47">F46</f>
        <v>211608</v>
      </c>
      <c r="G47" s="22">
        <f t="shared" si="5"/>
        <v>0</v>
      </c>
      <c r="H47" s="22">
        <f t="shared" si="5"/>
        <v>211608</v>
      </c>
      <c r="I47" s="22">
        <f t="shared" si="5"/>
        <v>226844</v>
      </c>
      <c r="J47" s="22">
        <f t="shared" si="5"/>
        <v>0</v>
      </c>
      <c r="K47" s="22">
        <f t="shared" si="5"/>
        <v>226844</v>
      </c>
    </row>
    <row r="48" spans="1:11" ht="18.75" hidden="1">
      <c r="A48" s="16">
        <v>913</v>
      </c>
      <c r="B48" s="70" t="s">
        <v>9</v>
      </c>
      <c r="C48" s="70"/>
      <c r="D48" s="70"/>
      <c r="E48" s="70"/>
      <c r="F48" s="70"/>
      <c r="G48" s="70"/>
      <c r="H48" s="70"/>
      <c r="I48" s="70"/>
      <c r="J48" s="42"/>
      <c r="K48" s="42"/>
    </row>
    <row r="49" spans="1:11" ht="18.75" hidden="1">
      <c r="A49" s="26"/>
      <c r="B49" s="21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18.75" hidden="1">
      <c r="A50" s="26"/>
      <c r="B50" s="21" t="s">
        <v>1</v>
      </c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18.75" hidden="1">
      <c r="A51" s="16">
        <v>914</v>
      </c>
      <c r="B51" s="70" t="s">
        <v>10</v>
      </c>
      <c r="C51" s="70"/>
      <c r="D51" s="70"/>
      <c r="E51" s="70"/>
      <c r="F51" s="70"/>
      <c r="G51" s="70"/>
      <c r="H51" s="70"/>
      <c r="I51" s="70"/>
      <c r="J51" s="42"/>
      <c r="K51" s="42"/>
    </row>
    <row r="52" spans="1:11" s="7" customFormat="1" ht="18.75" hidden="1">
      <c r="A52" s="11"/>
      <c r="B52" s="19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8.75" hidden="1">
      <c r="A53" s="12"/>
      <c r="B53" s="21" t="s">
        <v>1</v>
      </c>
      <c r="C53" s="22"/>
      <c r="D53" s="22"/>
      <c r="E53" s="22"/>
      <c r="F53" s="22"/>
      <c r="G53" s="22"/>
      <c r="H53" s="22"/>
      <c r="I53" s="22"/>
      <c r="J53" s="22"/>
      <c r="K53" s="22"/>
    </row>
    <row r="54" spans="1:11" ht="18.75" hidden="1">
      <c r="A54" s="16">
        <v>915</v>
      </c>
      <c r="B54" s="70" t="s">
        <v>11</v>
      </c>
      <c r="C54" s="70"/>
      <c r="D54" s="70"/>
      <c r="E54" s="70"/>
      <c r="F54" s="70"/>
      <c r="G54" s="70"/>
      <c r="H54" s="70"/>
      <c r="I54" s="70"/>
      <c r="J54" s="42"/>
      <c r="K54" s="42"/>
    </row>
    <row r="55" spans="1:11" s="7" customFormat="1" ht="18.75" hidden="1">
      <c r="A55" s="11"/>
      <c r="B55" s="19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8.75" hidden="1">
      <c r="A56" s="12"/>
      <c r="B56" s="21" t="s">
        <v>1</v>
      </c>
      <c r="C56" s="22"/>
      <c r="D56" s="22"/>
      <c r="E56" s="22"/>
      <c r="F56" s="22"/>
      <c r="G56" s="22"/>
      <c r="H56" s="22"/>
      <c r="I56" s="22"/>
      <c r="J56" s="22"/>
      <c r="K56" s="22"/>
    </row>
    <row r="57" spans="1:11" s="4" customFormat="1" ht="18.75" hidden="1">
      <c r="A57" s="16">
        <v>916</v>
      </c>
      <c r="B57" s="70" t="s">
        <v>34</v>
      </c>
      <c r="C57" s="70"/>
      <c r="D57" s="70"/>
      <c r="E57" s="70"/>
      <c r="F57" s="70"/>
      <c r="G57" s="70"/>
      <c r="H57" s="70"/>
      <c r="I57" s="70"/>
      <c r="J57" s="43"/>
      <c r="K57" s="43"/>
    </row>
    <row r="58" spans="1:11" s="7" customFormat="1" ht="18.75" hidden="1">
      <c r="A58" s="11"/>
      <c r="B58" s="19"/>
      <c r="C58" s="11"/>
      <c r="D58" s="11"/>
      <c r="E58" s="11"/>
      <c r="F58" s="11"/>
      <c r="G58" s="11"/>
      <c r="H58" s="11"/>
      <c r="I58" s="11"/>
      <c r="J58" s="11"/>
      <c r="K58" s="11"/>
    </row>
    <row r="59" spans="1:11" s="7" customFormat="1" ht="18.75" hidden="1">
      <c r="A59" s="11"/>
      <c r="B59" s="19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8.75" hidden="1">
      <c r="A60" s="12"/>
      <c r="B60" s="21" t="s">
        <v>1</v>
      </c>
      <c r="C60" s="22">
        <f>SUM(C58:C59)</f>
        <v>0</v>
      </c>
      <c r="D60" s="22"/>
      <c r="E60" s="22"/>
      <c r="F60" s="22">
        <f>SUM(F58:F59)</f>
        <v>0</v>
      </c>
      <c r="G60" s="22"/>
      <c r="H60" s="22"/>
      <c r="I60" s="22">
        <f>SUM(I58:I59)</f>
        <v>0</v>
      </c>
      <c r="J60" s="22"/>
      <c r="K60" s="22"/>
    </row>
    <row r="61" spans="1:11" ht="18.75" hidden="1">
      <c r="A61" s="16">
        <v>917</v>
      </c>
      <c r="B61" s="70" t="s">
        <v>12</v>
      </c>
      <c r="C61" s="70"/>
      <c r="D61" s="70"/>
      <c r="E61" s="70"/>
      <c r="F61" s="70"/>
      <c r="G61" s="70"/>
      <c r="H61" s="70"/>
      <c r="I61" s="70"/>
      <c r="J61" s="42"/>
      <c r="K61" s="42"/>
    </row>
    <row r="62" spans="1:11" s="7" customFormat="1" ht="18.75" hidden="1">
      <c r="A62" s="11"/>
      <c r="B62" s="19"/>
      <c r="C62" s="27"/>
      <c r="D62" s="27"/>
      <c r="E62" s="27"/>
      <c r="F62" s="27"/>
      <c r="G62" s="27"/>
      <c r="H62" s="27"/>
      <c r="I62" s="27"/>
      <c r="J62" s="27"/>
      <c r="K62" s="27"/>
    </row>
    <row r="63" spans="1:11" ht="18.75" hidden="1">
      <c r="A63" s="12"/>
      <c r="B63" s="21" t="s">
        <v>1</v>
      </c>
      <c r="C63" s="22"/>
      <c r="D63" s="22"/>
      <c r="E63" s="22"/>
      <c r="F63" s="22"/>
      <c r="G63" s="22"/>
      <c r="H63" s="22"/>
      <c r="I63" s="22"/>
      <c r="J63" s="22"/>
      <c r="K63" s="22"/>
    </row>
    <row r="64" spans="1:11" ht="18.75" hidden="1">
      <c r="A64" s="16">
        <v>918</v>
      </c>
      <c r="B64" s="70" t="s">
        <v>13</v>
      </c>
      <c r="C64" s="70"/>
      <c r="D64" s="70"/>
      <c r="E64" s="70"/>
      <c r="F64" s="70"/>
      <c r="G64" s="70"/>
      <c r="H64" s="70"/>
      <c r="I64" s="70"/>
      <c r="J64" s="42"/>
      <c r="K64" s="42"/>
    </row>
    <row r="65" spans="1:11" s="7" customFormat="1" ht="18.75" hidden="1">
      <c r="A65" s="11"/>
      <c r="B65" s="19"/>
      <c r="C65" s="27"/>
      <c r="D65" s="27"/>
      <c r="E65" s="27"/>
      <c r="F65" s="27"/>
      <c r="G65" s="27"/>
      <c r="H65" s="27"/>
      <c r="I65" s="27"/>
      <c r="J65" s="27"/>
      <c r="K65" s="27"/>
    </row>
    <row r="66" spans="1:11" ht="18.75" hidden="1">
      <c r="A66" s="12"/>
      <c r="B66" s="21" t="s">
        <v>1</v>
      </c>
      <c r="C66" s="22"/>
      <c r="D66" s="22"/>
      <c r="E66" s="22"/>
      <c r="F66" s="22"/>
      <c r="G66" s="22"/>
      <c r="H66" s="22"/>
      <c r="I66" s="22"/>
      <c r="J66" s="22"/>
      <c r="K66" s="22"/>
    </row>
    <row r="67" spans="1:11" ht="18.75" hidden="1">
      <c r="A67" s="16">
        <v>919</v>
      </c>
      <c r="B67" s="70" t="s">
        <v>14</v>
      </c>
      <c r="C67" s="70"/>
      <c r="D67" s="70"/>
      <c r="E67" s="70"/>
      <c r="F67" s="70"/>
      <c r="G67" s="70"/>
      <c r="H67" s="70"/>
      <c r="I67" s="70"/>
      <c r="J67" s="42"/>
      <c r="K67" s="42"/>
    </row>
    <row r="68" spans="1:11" s="7" customFormat="1" ht="18.75" hidden="1">
      <c r="A68" s="11"/>
      <c r="B68" s="19"/>
      <c r="C68" s="27"/>
      <c r="D68" s="27"/>
      <c r="E68" s="27"/>
      <c r="F68" s="27"/>
      <c r="G68" s="27"/>
      <c r="H68" s="27"/>
      <c r="I68" s="27"/>
      <c r="J68" s="27"/>
      <c r="K68" s="27"/>
    </row>
    <row r="69" spans="1:11" ht="18.75" hidden="1">
      <c r="A69" s="12"/>
      <c r="B69" s="21" t="s">
        <v>1</v>
      </c>
      <c r="C69" s="22"/>
      <c r="D69" s="22"/>
      <c r="E69" s="22"/>
      <c r="F69" s="22"/>
      <c r="G69" s="22"/>
      <c r="H69" s="22"/>
      <c r="I69" s="22"/>
      <c r="J69" s="22"/>
      <c r="K69" s="53"/>
    </row>
    <row r="70" spans="1:11" ht="18.75">
      <c r="A70" s="34">
        <v>920</v>
      </c>
      <c r="B70" s="68" t="s">
        <v>15</v>
      </c>
      <c r="C70" s="68"/>
      <c r="D70" s="68"/>
      <c r="E70" s="68"/>
      <c r="F70" s="68"/>
      <c r="G70" s="68"/>
      <c r="H70" s="68"/>
      <c r="I70" s="68"/>
      <c r="J70" s="55"/>
      <c r="K70" s="57"/>
    </row>
    <row r="71" spans="1:11" s="7" customFormat="1" ht="31.5">
      <c r="A71" s="11"/>
      <c r="B71" s="46" t="s">
        <v>69</v>
      </c>
      <c r="C71" s="22"/>
      <c r="D71" s="22">
        <v>3200</v>
      </c>
      <c r="E71" s="22">
        <v>3200</v>
      </c>
      <c r="F71" s="22"/>
      <c r="G71" s="22">
        <v>3440</v>
      </c>
      <c r="H71" s="22">
        <v>3440</v>
      </c>
      <c r="I71" s="22"/>
      <c r="J71" s="27"/>
      <c r="K71" s="56"/>
    </row>
    <row r="72" spans="1:11" s="7" customFormat="1" ht="18.75">
      <c r="A72" s="11"/>
      <c r="B72" s="21" t="s">
        <v>1</v>
      </c>
      <c r="C72" s="22"/>
      <c r="D72" s="22">
        <f>SUM(D66:D71)</f>
        <v>3200</v>
      </c>
      <c r="E72" s="22">
        <f>SUM(E66:E71)</f>
        <v>3200</v>
      </c>
      <c r="F72" s="22">
        <f>F71</f>
        <v>0</v>
      </c>
      <c r="G72" s="22">
        <f>G71</f>
        <v>3440</v>
      </c>
      <c r="H72" s="22">
        <f>H71</f>
        <v>3440</v>
      </c>
      <c r="I72" s="22">
        <f>I71</f>
        <v>0</v>
      </c>
      <c r="J72" s="27"/>
      <c r="K72" s="58"/>
    </row>
    <row r="73" spans="1:11" s="3" customFormat="1" ht="16.5" customHeight="1">
      <c r="A73" s="34">
        <v>922</v>
      </c>
      <c r="B73" s="68" t="s">
        <v>16</v>
      </c>
      <c r="C73" s="68"/>
      <c r="D73" s="68"/>
      <c r="E73" s="68"/>
      <c r="F73" s="68"/>
      <c r="G73" s="68"/>
      <c r="H73" s="68"/>
      <c r="I73" s="68"/>
      <c r="J73" s="52"/>
      <c r="K73" s="54"/>
    </row>
    <row r="74" spans="1:11" s="7" customFormat="1" ht="31.5">
      <c r="A74" s="11"/>
      <c r="B74" s="46" t="s">
        <v>49</v>
      </c>
      <c r="C74" s="11"/>
      <c r="D74" s="11"/>
      <c r="E74" s="18">
        <f>C74+D74</f>
        <v>0</v>
      </c>
      <c r="F74" s="25">
        <v>990</v>
      </c>
      <c r="G74" s="25"/>
      <c r="H74" s="18">
        <f>F74+G74</f>
        <v>990</v>
      </c>
      <c r="I74" s="25">
        <v>990</v>
      </c>
      <c r="J74" s="25"/>
      <c r="K74" s="50">
        <f>I74+J74</f>
        <v>990</v>
      </c>
    </row>
    <row r="75" spans="1:11" ht="18.75">
      <c r="A75" s="12"/>
      <c r="B75" s="21" t="s">
        <v>1</v>
      </c>
      <c r="C75" s="22"/>
      <c r="D75" s="22">
        <f>SUM(D73:D74)</f>
        <v>0</v>
      </c>
      <c r="E75" s="22">
        <f>SUM(E73:E74)</f>
        <v>0</v>
      </c>
      <c r="F75" s="22">
        <f aca="true" t="shared" si="6" ref="F75:K75">F74</f>
        <v>990</v>
      </c>
      <c r="G75" s="22">
        <f t="shared" si="6"/>
        <v>0</v>
      </c>
      <c r="H75" s="22">
        <f t="shared" si="6"/>
        <v>990</v>
      </c>
      <c r="I75" s="22">
        <f t="shared" si="6"/>
        <v>990</v>
      </c>
      <c r="J75" s="22">
        <f t="shared" si="6"/>
        <v>0</v>
      </c>
      <c r="K75" s="22">
        <f t="shared" si="6"/>
        <v>990</v>
      </c>
    </row>
    <row r="76" spans="1:11" s="3" customFormat="1" ht="18.75">
      <c r="A76" s="34">
        <v>923</v>
      </c>
      <c r="B76" s="68" t="s">
        <v>17</v>
      </c>
      <c r="C76" s="68"/>
      <c r="D76" s="68"/>
      <c r="E76" s="68"/>
      <c r="F76" s="68"/>
      <c r="G76" s="68"/>
      <c r="H76" s="68"/>
      <c r="I76" s="68"/>
      <c r="J76" s="52"/>
      <c r="K76" s="54"/>
    </row>
    <row r="77" spans="1:11" s="7" customFormat="1" ht="22.5" customHeight="1">
      <c r="A77" s="11"/>
      <c r="B77" s="46" t="s">
        <v>43</v>
      </c>
      <c r="C77" s="18">
        <v>12749</v>
      </c>
      <c r="D77" s="18">
        <v>-129</v>
      </c>
      <c r="E77" s="61">
        <v>12620</v>
      </c>
      <c r="F77" s="18">
        <v>14333</v>
      </c>
      <c r="G77" s="18"/>
      <c r="H77" s="61">
        <v>14333</v>
      </c>
      <c r="I77" s="18">
        <v>15435</v>
      </c>
      <c r="J77" s="18"/>
      <c r="K77" s="62">
        <v>15435</v>
      </c>
    </row>
    <row r="78" spans="1:11" s="7" customFormat="1" ht="18.75" hidden="1">
      <c r="A78" s="11"/>
      <c r="B78" s="19"/>
      <c r="C78" s="11"/>
      <c r="D78" s="11"/>
      <c r="E78" s="11"/>
      <c r="F78" s="11"/>
      <c r="G78" s="11"/>
      <c r="H78" s="11"/>
      <c r="I78" s="11"/>
      <c r="J78" s="11"/>
      <c r="K78" s="11"/>
    </row>
    <row r="79" spans="1:11" s="7" customFormat="1" ht="18.75" hidden="1">
      <c r="A79" s="11"/>
      <c r="B79" s="19"/>
      <c r="C79" s="11"/>
      <c r="D79" s="11"/>
      <c r="E79" s="11"/>
      <c r="F79" s="11"/>
      <c r="G79" s="11"/>
      <c r="H79" s="11"/>
      <c r="I79" s="11"/>
      <c r="J79" s="11"/>
      <c r="K79" s="11"/>
    </row>
    <row r="80" spans="1:11" ht="18.75">
      <c r="A80" s="12"/>
      <c r="B80" s="21" t="s">
        <v>1</v>
      </c>
      <c r="C80" s="22">
        <f aca="true" t="shared" si="7" ref="C80:K80">SUM(C77:C79)</f>
        <v>12749</v>
      </c>
      <c r="D80" s="22">
        <f t="shared" si="7"/>
        <v>-129</v>
      </c>
      <c r="E80" s="22">
        <f t="shared" si="7"/>
        <v>12620</v>
      </c>
      <c r="F80" s="22">
        <f t="shared" si="7"/>
        <v>14333</v>
      </c>
      <c r="G80" s="22">
        <f t="shared" si="7"/>
        <v>0</v>
      </c>
      <c r="H80" s="22">
        <f t="shared" si="7"/>
        <v>14333</v>
      </c>
      <c r="I80" s="22">
        <f t="shared" si="7"/>
        <v>15435</v>
      </c>
      <c r="J80" s="22">
        <f t="shared" si="7"/>
        <v>0</v>
      </c>
      <c r="K80" s="22">
        <f t="shared" si="7"/>
        <v>15435</v>
      </c>
    </row>
    <row r="81" spans="1:11" ht="18.75" hidden="1">
      <c r="A81" s="16">
        <v>924</v>
      </c>
      <c r="B81" s="70" t="s">
        <v>18</v>
      </c>
      <c r="C81" s="70"/>
      <c r="D81" s="70"/>
      <c r="E81" s="70"/>
      <c r="F81" s="70"/>
      <c r="G81" s="70"/>
      <c r="H81" s="70"/>
      <c r="I81" s="70"/>
      <c r="J81" s="42"/>
      <c r="K81" s="42"/>
    </row>
    <row r="82" spans="1:11" s="7" customFormat="1" ht="18.75" hidden="1">
      <c r="A82" s="11"/>
      <c r="B82" s="19"/>
      <c r="C82" s="23"/>
      <c r="D82" s="23"/>
      <c r="E82" s="23"/>
      <c r="F82" s="23"/>
      <c r="G82" s="23"/>
      <c r="H82" s="23"/>
      <c r="I82" s="23"/>
      <c r="J82" s="23"/>
      <c r="K82" s="23"/>
    </row>
    <row r="83" spans="1:11" s="7" customFormat="1" ht="18.75" hidden="1">
      <c r="A83" s="11"/>
      <c r="B83" s="19"/>
      <c r="C83" s="23"/>
      <c r="D83" s="23"/>
      <c r="E83" s="23"/>
      <c r="F83" s="23"/>
      <c r="G83" s="23"/>
      <c r="H83" s="23"/>
      <c r="I83" s="23"/>
      <c r="J83" s="23"/>
      <c r="K83" s="23"/>
    </row>
    <row r="84" spans="1:11" s="7" customFormat="1" ht="18.75" hidden="1">
      <c r="A84" s="11"/>
      <c r="B84" s="19"/>
      <c r="C84" s="23"/>
      <c r="D84" s="23"/>
      <c r="E84" s="23"/>
      <c r="F84" s="23"/>
      <c r="G84" s="23"/>
      <c r="H84" s="23"/>
      <c r="I84" s="23"/>
      <c r="J84" s="23"/>
      <c r="K84" s="23"/>
    </row>
    <row r="85" spans="1:11" ht="18.75" hidden="1">
      <c r="A85" s="12"/>
      <c r="B85" s="21" t="s">
        <v>1</v>
      </c>
      <c r="C85" s="22">
        <f>SUM(C82:C84)</f>
        <v>0</v>
      </c>
      <c r="D85" s="22"/>
      <c r="E85" s="22"/>
      <c r="F85" s="22">
        <f>SUM(F82:F84)</f>
        <v>0</v>
      </c>
      <c r="G85" s="22"/>
      <c r="H85" s="22"/>
      <c r="I85" s="22">
        <f>SUM(I82:I84)</f>
        <v>0</v>
      </c>
      <c r="J85" s="22"/>
      <c r="K85" s="22"/>
    </row>
    <row r="86" spans="1:11" ht="18.75" hidden="1">
      <c r="A86" s="16">
        <v>925</v>
      </c>
      <c r="B86" s="70" t="s">
        <v>19</v>
      </c>
      <c r="C86" s="70"/>
      <c r="D86" s="70"/>
      <c r="E86" s="70"/>
      <c r="F86" s="70"/>
      <c r="G86" s="70"/>
      <c r="H86" s="70"/>
      <c r="I86" s="70"/>
      <c r="J86" s="42"/>
      <c r="K86" s="42"/>
    </row>
    <row r="87" spans="1:11" s="7" customFormat="1" ht="18.75" hidden="1">
      <c r="A87" s="11"/>
      <c r="B87" s="19"/>
      <c r="C87" s="11"/>
      <c r="D87" s="11"/>
      <c r="E87" s="11"/>
      <c r="F87" s="23"/>
      <c r="G87" s="23"/>
      <c r="H87" s="23"/>
      <c r="I87" s="23"/>
      <c r="J87" s="23"/>
      <c r="K87" s="23"/>
    </row>
    <row r="88" spans="1:11" s="7" customFormat="1" ht="18.75" hidden="1">
      <c r="A88" s="11"/>
      <c r="B88" s="19"/>
      <c r="C88" s="11"/>
      <c r="D88" s="11"/>
      <c r="E88" s="11"/>
      <c r="F88" s="23"/>
      <c r="G88" s="23"/>
      <c r="H88" s="23"/>
      <c r="I88" s="23"/>
      <c r="J88" s="23"/>
      <c r="K88" s="23"/>
    </row>
    <row r="89" spans="1:11" ht="18.75" hidden="1">
      <c r="A89" s="12"/>
      <c r="B89" s="21" t="s">
        <v>1</v>
      </c>
      <c r="C89" s="22">
        <f>SUM(C87:C88)</f>
        <v>0</v>
      </c>
      <c r="D89" s="22"/>
      <c r="E89" s="22"/>
      <c r="F89" s="22">
        <f>SUM(F87:F88)</f>
        <v>0</v>
      </c>
      <c r="G89" s="22"/>
      <c r="H89" s="22"/>
      <c r="I89" s="22">
        <f>SUM(I87:I88)</f>
        <v>0</v>
      </c>
      <c r="J89" s="22"/>
      <c r="K89" s="53"/>
    </row>
    <row r="90" spans="1:11" s="3" customFormat="1" ht="18.75">
      <c r="A90" s="34">
        <v>927</v>
      </c>
      <c r="B90" s="68" t="s">
        <v>20</v>
      </c>
      <c r="C90" s="68"/>
      <c r="D90" s="68"/>
      <c r="E90" s="68"/>
      <c r="F90" s="68"/>
      <c r="G90" s="68"/>
      <c r="H90" s="68"/>
      <c r="I90" s="68"/>
      <c r="J90" s="52"/>
      <c r="K90" s="54"/>
    </row>
    <row r="91" spans="1:11" s="7" customFormat="1" ht="33.75" customHeight="1">
      <c r="A91" s="11"/>
      <c r="B91" s="46" t="s">
        <v>50</v>
      </c>
      <c r="C91" s="18">
        <f>744093</f>
        <v>744093</v>
      </c>
      <c r="D91" s="18">
        <f>142558-53000</f>
        <v>89558</v>
      </c>
      <c r="E91" s="61">
        <v>833651</v>
      </c>
      <c r="F91" s="18">
        <f>909093-120000</f>
        <v>789093</v>
      </c>
      <c r="G91" s="18"/>
      <c r="H91" s="61">
        <v>789093</v>
      </c>
      <c r="I91" s="18">
        <f>1009697-110000</f>
        <v>899697</v>
      </c>
      <c r="J91" s="18"/>
      <c r="K91" s="62">
        <v>899697</v>
      </c>
    </row>
    <row r="92" spans="1:11" s="7" customFormat="1" ht="18.75" hidden="1">
      <c r="A92" s="11"/>
      <c r="B92" s="28"/>
      <c r="C92" s="11"/>
      <c r="D92" s="11"/>
      <c r="E92" s="11"/>
      <c r="F92" s="11"/>
      <c r="G92" s="11"/>
      <c r="H92" s="11"/>
      <c r="I92" s="11"/>
      <c r="J92" s="11"/>
      <c r="K92" s="11"/>
    </row>
    <row r="93" spans="1:11" s="7" customFormat="1" ht="18.75" hidden="1">
      <c r="A93" s="11"/>
      <c r="B93" s="28"/>
      <c r="C93" s="11"/>
      <c r="D93" s="11"/>
      <c r="E93" s="11"/>
      <c r="F93" s="11"/>
      <c r="G93" s="11"/>
      <c r="H93" s="11"/>
      <c r="I93" s="11"/>
      <c r="J93" s="11"/>
      <c r="K93" s="11"/>
    </row>
    <row r="94" spans="1:11" ht="18.75">
      <c r="A94" s="12"/>
      <c r="B94" s="29" t="s">
        <v>1</v>
      </c>
      <c r="C94" s="22">
        <f aca="true" t="shared" si="8" ref="C94:K94">SUM(C91:C93)</f>
        <v>744093</v>
      </c>
      <c r="D94" s="22">
        <f t="shared" si="8"/>
        <v>89558</v>
      </c>
      <c r="E94" s="22">
        <f t="shared" si="8"/>
        <v>833651</v>
      </c>
      <c r="F94" s="22">
        <f t="shared" si="8"/>
        <v>789093</v>
      </c>
      <c r="G94" s="22">
        <f t="shared" si="8"/>
        <v>0</v>
      </c>
      <c r="H94" s="22">
        <f t="shared" si="8"/>
        <v>789093</v>
      </c>
      <c r="I94" s="22">
        <f t="shared" si="8"/>
        <v>899697</v>
      </c>
      <c r="J94" s="22">
        <f t="shared" si="8"/>
        <v>0</v>
      </c>
      <c r="K94" s="22">
        <f t="shared" si="8"/>
        <v>899697</v>
      </c>
    </row>
    <row r="95" spans="1:11" ht="18.75" hidden="1">
      <c r="A95" s="16">
        <v>928</v>
      </c>
      <c r="B95" s="70" t="s">
        <v>21</v>
      </c>
      <c r="C95" s="70"/>
      <c r="D95" s="70"/>
      <c r="E95" s="70"/>
      <c r="F95" s="70"/>
      <c r="G95" s="70"/>
      <c r="H95" s="70"/>
      <c r="I95" s="70"/>
      <c r="J95" s="42"/>
      <c r="K95" s="42"/>
    </row>
    <row r="96" spans="1:11" s="7" customFormat="1" ht="18.75" hidden="1">
      <c r="A96" s="11"/>
      <c r="B96" s="19"/>
      <c r="C96" s="23"/>
      <c r="D96" s="23"/>
      <c r="E96" s="23"/>
      <c r="F96" s="23"/>
      <c r="G96" s="23"/>
      <c r="H96" s="23"/>
      <c r="I96" s="23"/>
      <c r="J96" s="23"/>
      <c r="K96" s="23"/>
    </row>
    <row r="97" spans="1:11" ht="18.75" hidden="1">
      <c r="A97" s="12"/>
      <c r="B97" s="21" t="s">
        <v>1</v>
      </c>
      <c r="C97" s="22"/>
      <c r="D97" s="22"/>
      <c r="E97" s="22"/>
      <c r="F97" s="22"/>
      <c r="G97" s="22"/>
      <c r="H97" s="22"/>
      <c r="I97" s="22"/>
      <c r="J97" s="22"/>
      <c r="K97" s="22"/>
    </row>
    <row r="98" spans="1:11" ht="18.75" hidden="1">
      <c r="A98" s="16">
        <v>930</v>
      </c>
      <c r="B98" s="70" t="s">
        <v>22</v>
      </c>
      <c r="C98" s="70"/>
      <c r="D98" s="70"/>
      <c r="E98" s="70"/>
      <c r="F98" s="70"/>
      <c r="G98" s="70"/>
      <c r="H98" s="70"/>
      <c r="I98" s="70"/>
      <c r="J98" s="42"/>
      <c r="K98" s="42"/>
    </row>
    <row r="99" spans="1:11" s="7" customFormat="1" ht="18.75" hidden="1">
      <c r="A99" s="11"/>
      <c r="B99" s="19"/>
      <c r="C99" s="23"/>
      <c r="D99" s="23"/>
      <c r="E99" s="23"/>
      <c r="F99" s="23"/>
      <c r="G99" s="23"/>
      <c r="H99" s="23"/>
      <c r="I99" s="23"/>
      <c r="J99" s="23"/>
      <c r="K99" s="23"/>
    </row>
    <row r="100" spans="1:11" ht="18.75" hidden="1">
      <c r="A100" s="12"/>
      <c r="B100" s="21" t="s">
        <v>1</v>
      </c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 ht="18.75" hidden="1">
      <c r="A101" s="16">
        <v>931</v>
      </c>
      <c r="B101" s="70" t="s">
        <v>23</v>
      </c>
      <c r="C101" s="70"/>
      <c r="D101" s="70"/>
      <c r="E101" s="70"/>
      <c r="F101" s="70"/>
      <c r="G101" s="70"/>
      <c r="H101" s="70"/>
      <c r="I101" s="70"/>
      <c r="J101" s="42"/>
      <c r="K101" s="42"/>
    </row>
    <row r="102" spans="1:11" s="7" customFormat="1" ht="18.75" hidden="1">
      <c r="A102" s="11"/>
      <c r="B102" s="19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ht="18.75" hidden="1">
      <c r="A103" s="12"/>
      <c r="B103" s="21" t="s">
        <v>1</v>
      </c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 ht="18.75" hidden="1">
      <c r="A104" s="16">
        <v>932</v>
      </c>
      <c r="B104" s="70" t="s">
        <v>24</v>
      </c>
      <c r="C104" s="70"/>
      <c r="D104" s="70"/>
      <c r="E104" s="70"/>
      <c r="F104" s="70"/>
      <c r="G104" s="70"/>
      <c r="H104" s="70"/>
      <c r="I104" s="70"/>
      <c r="J104" s="42"/>
      <c r="K104" s="42"/>
    </row>
    <row r="105" spans="1:11" s="7" customFormat="1" ht="18.75" hidden="1">
      <c r="A105" s="11"/>
      <c r="B105" s="19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 s="7" customFormat="1" ht="18.75" hidden="1">
      <c r="A106" s="11"/>
      <c r="B106" s="19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1:11" ht="18.75" hidden="1">
      <c r="A107" s="12"/>
      <c r="B107" s="21" t="s">
        <v>1</v>
      </c>
      <c r="C107" s="22">
        <f>SUM(C105:C106)</f>
        <v>0</v>
      </c>
      <c r="D107" s="22"/>
      <c r="E107" s="22"/>
      <c r="F107" s="22">
        <f>SUM(F105:F106)</f>
        <v>0</v>
      </c>
      <c r="G107" s="22"/>
      <c r="H107" s="22"/>
      <c r="I107" s="22">
        <f>SUM(I105:I106)</f>
        <v>0</v>
      </c>
      <c r="J107" s="22"/>
      <c r="K107" s="22"/>
    </row>
    <row r="108" spans="1:11" ht="18.75" hidden="1">
      <c r="A108" s="16">
        <v>933</v>
      </c>
      <c r="B108" s="70" t="s">
        <v>25</v>
      </c>
      <c r="C108" s="70"/>
      <c r="D108" s="70"/>
      <c r="E108" s="70"/>
      <c r="F108" s="70"/>
      <c r="G108" s="70"/>
      <c r="H108" s="70"/>
      <c r="I108" s="70"/>
      <c r="J108" s="42"/>
      <c r="K108" s="42"/>
    </row>
    <row r="109" spans="1:11" s="7" customFormat="1" ht="18.75" hidden="1">
      <c r="A109" s="11"/>
      <c r="B109" s="19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ht="18.75" hidden="1">
      <c r="A110" s="12"/>
      <c r="B110" s="21" t="s">
        <v>1</v>
      </c>
      <c r="C110" s="22"/>
      <c r="D110" s="22"/>
      <c r="E110" s="22"/>
      <c r="F110" s="22"/>
      <c r="G110" s="22"/>
      <c r="H110" s="22"/>
      <c r="I110" s="22"/>
      <c r="J110" s="22"/>
      <c r="K110" s="53"/>
    </row>
    <row r="111" spans="1:11" s="3" customFormat="1" ht="18.75">
      <c r="A111" s="34">
        <v>934</v>
      </c>
      <c r="B111" s="68" t="s">
        <v>35</v>
      </c>
      <c r="C111" s="68"/>
      <c r="D111" s="68"/>
      <c r="E111" s="68"/>
      <c r="F111" s="68"/>
      <c r="G111" s="68"/>
      <c r="H111" s="68"/>
      <c r="I111" s="68"/>
      <c r="J111" s="52"/>
      <c r="K111" s="54"/>
    </row>
    <row r="112" spans="1:11" s="7" customFormat="1" ht="32.25">
      <c r="A112" s="11"/>
      <c r="B112" s="30" t="s">
        <v>51</v>
      </c>
      <c r="C112" s="18">
        <v>358666</v>
      </c>
      <c r="D112" s="18"/>
      <c r="E112" s="61">
        <v>358666</v>
      </c>
      <c r="F112" s="18">
        <v>375570</v>
      </c>
      <c r="G112" s="18"/>
      <c r="H112" s="61">
        <v>375570</v>
      </c>
      <c r="I112" s="18">
        <v>383866</v>
      </c>
      <c r="J112" s="18"/>
      <c r="K112" s="62">
        <v>383866</v>
      </c>
    </row>
    <row r="113" spans="1:11" ht="18.75">
      <c r="A113" s="12"/>
      <c r="B113" s="21" t="s">
        <v>1</v>
      </c>
      <c r="C113" s="22">
        <f>C112</f>
        <v>358666</v>
      </c>
      <c r="D113" s="22">
        <f>SUM(D110:D112)</f>
        <v>0</v>
      </c>
      <c r="E113" s="22">
        <f>SUM(E110:E112)</f>
        <v>358666</v>
      </c>
      <c r="F113" s="22">
        <f>F112</f>
        <v>375570</v>
      </c>
      <c r="G113" s="22">
        <f>G112</f>
        <v>0</v>
      </c>
      <c r="H113" s="22">
        <f>H112</f>
        <v>375570</v>
      </c>
      <c r="I113" s="22">
        <f>I112</f>
        <v>383866</v>
      </c>
      <c r="J113" s="22">
        <f>SUM(J110:J112)</f>
        <v>0</v>
      </c>
      <c r="K113" s="22">
        <f>SUM(K110:K112)</f>
        <v>383866</v>
      </c>
    </row>
    <row r="114" spans="1:11" ht="35.25" customHeight="1" hidden="1">
      <c r="A114" s="16">
        <v>935</v>
      </c>
      <c r="B114" s="70" t="s">
        <v>26</v>
      </c>
      <c r="C114" s="70"/>
      <c r="D114" s="70"/>
      <c r="E114" s="70"/>
      <c r="F114" s="70"/>
      <c r="G114" s="70"/>
      <c r="H114" s="70"/>
      <c r="I114" s="70"/>
      <c r="J114" s="42"/>
      <c r="K114" s="42"/>
    </row>
    <row r="115" spans="1:11" s="7" customFormat="1" ht="18.75" hidden="1">
      <c r="A115" s="11"/>
      <c r="B115" s="19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ht="18.75" hidden="1">
      <c r="A116" s="12"/>
      <c r="B116" s="21" t="s">
        <v>1</v>
      </c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 ht="18.75" hidden="1">
      <c r="A117" s="16">
        <v>936</v>
      </c>
      <c r="B117" s="70" t="s">
        <v>27</v>
      </c>
      <c r="C117" s="70"/>
      <c r="D117" s="70"/>
      <c r="E117" s="70"/>
      <c r="F117" s="70"/>
      <c r="G117" s="70"/>
      <c r="H117" s="70"/>
      <c r="I117" s="70"/>
      <c r="J117" s="42"/>
      <c r="K117" s="42"/>
    </row>
    <row r="118" spans="1:11" s="7" customFormat="1" ht="18.75" hidden="1">
      <c r="A118" s="11"/>
      <c r="B118" s="19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ht="18.75" hidden="1">
      <c r="A119" s="12"/>
      <c r="B119" s="21" t="s">
        <v>1</v>
      </c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 ht="18.75" hidden="1">
      <c r="A120" s="16">
        <v>937</v>
      </c>
      <c r="B120" s="70" t="s">
        <v>28</v>
      </c>
      <c r="C120" s="70"/>
      <c r="D120" s="70"/>
      <c r="E120" s="70"/>
      <c r="F120" s="70"/>
      <c r="G120" s="70"/>
      <c r="H120" s="70"/>
      <c r="I120" s="70"/>
      <c r="J120" s="42"/>
      <c r="K120" s="42"/>
    </row>
    <row r="121" spans="1:11" s="7" customFormat="1" ht="18.75" hidden="1">
      <c r="A121" s="11"/>
      <c r="B121" s="19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ht="18.75" hidden="1">
      <c r="A122" s="12"/>
      <c r="B122" s="21" t="s">
        <v>1</v>
      </c>
      <c r="C122" s="22"/>
      <c r="D122" s="22"/>
      <c r="E122" s="22"/>
      <c r="F122" s="22"/>
      <c r="G122" s="22"/>
      <c r="H122" s="22"/>
      <c r="I122" s="22"/>
      <c r="J122" s="22"/>
      <c r="K122" s="53"/>
    </row>
    <row r="123" spans="1:11" s="3" customFormat="1" ht="18.75">
      <c r="A123" s="34">
        <v>938</v>
      </c>
      <c r="B123" s="68" t="s">
        <v>29</v>
      </c>
      <c r="C123" s="68"/>
      <c r="D123" s="68"/>
      <c r="E123" s="68"/>
      <c r="F123" s="68"/>
      <c r="G123" s="68"/>
      <c r="H123" s="68"/>
      <c r="I123" s="68"/>
      <c r="J123" s="52"/>
      <c r="K123" s="54"/>
    </row>
    <row r="124" spans="1:11" s="7" customFormat="1" ht="18.75" hidden="1">
      <c r="A124" s="11"/>
      <c r="B124" s="31"/>
      <c r="C124" s="25"/>
      <c r="D124" s="25"/>
      <c r="E124" s="25"/>
      <c r="F124" s="25"/>
      <c r="G124" s="25"/>
      <c r="H124" s="25"/>
      <c r="I124" s="25"/>
      <c r="J124" s="25"/>
      <c r="K124" s="59"/>
    </row>
    <row r="125" spans="1:11" s="7" customFormat="1" ht="48">
      <c r="A125" s="11"/>
      <c r="B125" s="30" t="s">
        <v>44</v>
      </c>
      <c r="C125" s="25">
        <f>6537+14243</f>
        <v>20780</v>
      </c>
      <c r="D125" s="25"/>
      <c r="E125" s="61">
        <v>20780</v>
      </c>
      <c r="F125" s="25">
        <f>7333+3900+16369</f>
        <v>27602</v>
      </c>
      <c r="G125" s="25"/>
      <c r="H125" s="61">
        <v>27602</v>
      </c>
      <c r="I125" s="25">
        <f>8063+4200+16369</f>
        <v>28632</v>
      </c>
      <c r="J125" s="25"/>
      <c r="K125" s="61">
        <v>28632</v>
      </c>
    </row>
    <row r="126" spans="1:11" ht="18.75">
      <c r="A126" s="12"/>
      <c r="B126" s="21" t="s">
        <v>1</v>
      </c>
      <c r="C126" s="22">
        <f>C124+C125</f>
        <v>20780</v>
      </c>
      <c r="D126" s="22">
        <f>SUM(D123:D125)</f>
        <v>0</v>
      </c>
      <c r="E126" s="22">
        <f>SUM(E123:E125)</f>
        <v>20780</v>
      </c>
      <c r="F126" s="22">
        <f aca="true" t="shared" si="9" ref="F126:K126">F124+F125</f>
        <v>27602</v>
      </c>
      <c r="G126" s="22">
        <f t="shared" si="9"/>
        <v>0</v>
      </c>
      <c r="H126" s="22">
        <f t="shared" si="9"/>
        <v>27602</v>
      </c>
      <c r="I126" s="22">
        <f t="shared" si="9"/>
        <v>28632</v>
      </c>
      <c r="J126" s="22">
        <f t="shared" si="9"/>
        <v>0</v>
      </c>
      <c r="K126" s="22">
        <f t="shared" si="9"/>
        <v>28632</v>
      </c>
    </row>
    <row r="127" spans="1:11" ht="18.75" hidden="1">
      <c r="A127" s="16">
        <v>940</v>
      </c>
      <c r="B127" s="70" t="s">
        <v>36</v>
      </c>
      <c r="C127" s="70"/>
      <c r="D127" s="70"/>
      <c r="E127" s="70"/>
      <c r="F127" s="70"/>
      <c r="G127" s="70"/>
      <c r="H127" s="70"/>
      <c r="I127" s="70"/>
      <c r="J127" s="42"/>
      <c r="K127" s="42"/>
    </row>
    <row r="128" spans="1:11" s="7" customFormat="1" ht="18.75" hidden="1">
      <c r="A128" s="11"/>
      <c r="B128" s="19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t="18.75" hidden="1">
      <c r="A129" s="12"/>
      <c r="B129" s="21" t="s">
        <v>1</v>
      </c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1:11" ht="18.75" hidden="1">
      <c r="A130" s="16">
        <v>941</v>
      </c>
      <c r="B130" s="70" t="s">
        <v>30</v>
      </c>
      <c r="C130" s="70"/>
      <c r="D130" s="70"/>
      <c r="E130" s="70"/>
      <c r="F130" s="70"/>
      <c r="G130" s="70"/>
      <c r="H130" s="70"/>
      <c r="I130" s="70"/>
      <c r="J130" s="42"/>
      <c r="K130" s="42"/>
    </row>
    <row r="131" spans="1:11" s="7" customFormat="1" ht="18.75" hidden="1">
      <c r="A131" s="11"/>
      <c r="B131" s="19"/>
      <c r="C131" s="32"/>
      <c r="D131" s="32"/>
      <c r="E131" s="32"/>
      <c r="F131" s="33"/>
      <c r="G131" s="33"/>
      <c r="H131" s="33"/>
      <c r="I131" s="33"/>
      <c r="J131" s="33"/>
      <c r="K131" s="33"/>
    </row>
    <row r="132" spans="1:11" s="7" customFormat="1" ht="18.75" hidden="1">
      <c r="A132" s="11"/>
      <c r="B132" s="19"/>
      <c r="C132" s="32"/>
      <c r="D132" s="32"/>
      <c r="E132" s="32"/>
      <c r="F132" s="33"/>
      <c r="G132" s="33"/>
      <c r="H132" s="33"/>
      <c r="I132" s="33"/>
      <c r="J132" s="33"/>
      <c r="K132" s="33"/>
    </row>
    <row r="133" spans="1:11" s="7" customFormat="1" ht="18.75" hidden="1">
      <c r="A133" s="11"/>
      <c r="B133" s="19"/>
      <c r="C133" s="32"/>
      <c r="D133" s="32"/>
      <c r="E133" s="32"/>
      <c r="F133" s="33"/>
      <c r="G133" s="33"/>
      <c r="H133" s="33"/>
      <c r="I133" s="33"/>
      <c r="J133" s="33"/>
      <c r="K133" s="33"/>
    </row>
    <row r="134" spans="1:11" ht="18.75" hidden="1">
      <c r="A134" s="12"/>
      <c r="B134" s="21" t="s">
        <v>1</v>
      </c>
      <c r="C134" s="22">
        <f>SUM(C131:C133)</f>
        <v>0</v>
      </c>
      <c r="D134" s="22"/>
      <c r="E134" s="22"/>
      <c r="F134" s="22">
        <f>SUM(F131:F133)</f>
        <v>0</v>
      </c>
      <c r="G134" s="22"/>
      <c r="H134" s="22"/>
      <c r="I134" s="22">
        <f>SUM(I131:I133)</f>
        <v>0</v>
      </c>
      <c r="J134" s="22"/>
      <c r="K134" s="22"/>
    </row>
    <row r="135" spans="1:11" ht="18.75" hidden="1">
      <c r="A135" s="16">
        <v>942</v>
      </c>
      <c r="B135" s="70" t="s">
        <v>31</v>
      </c>
      <c r="C135" s="70"/>
      <c r="D135" s="70"/>
      <c r="E135" s="70"/>
      <c r="F135" s="70"/>
      <c r="G135" s="70"/>
      <c r="H135" s="70"/>
      <c r="I135" s="70"/>
      <c r="J135" s="42"/>
      <c r="K135" s="42"/>
    </row>
    <row r="136" spans="1:11" ht="18.75" hidden="1">
      <c r="A136" s="12"/>
      <c r="B136" s="21" t="s">
        <v>1</v>
      </c>
      <c r="C136" s="22"/>
      <c r="D136" s="22"/>
      <c r="E136" s="22"/>
      <c r="F136" s="22"/>
      <c r="G136" s="22"/>
      <c r="H136" s="22"/>
      <c r="I136" s="22"/>
      <c r="J136" s="22"/>
      <c r="K136" s="53"/>
    </row>
    <row r="137" spans="1:11" s="3" customFormat="1" ht="18.75">
      <c r="A137" s="34">
        <v>943</v>
      </c>
      <c r="B137" s="68" t="s">
        <v>32</v>
      </c>
      <c r="C137" s="68"/>
      <c r="D137" s="68"/>
      <c r="E137" s="68"/>
      <c r="F137" s="68"/>
      <c r="G137" s="68"/>
      <c r="H137" s="68"/>
      <c r="I137" s="68"/>
      <c r="J137" s="52"/>
      <c r="K137" s="54"/>
    </row>
    <row r="138" spans="1:11" s="7" customFormat="1" ht="30.75" customHeight="1">
      <c r="A138" s="11"/>
      <c r="B138" s="30" t="s">
        <v>52</v>
      </c>
      <c r="C138" s="18">
        <f>9590+60000+7000</f>
        <v>76590</v>
      </c>
      <c r="D138" s="18">
        <v>-767</v>
      </c>
      <c r="E138" s="61">
        <v>75823</v>
      </c>
      <c r="F138" s="18">
        <f>3410+7560+117086+7525</f>
        <v>135581</v>
      </c>
      <c r="G138" s="18"/>
      <c r="H138" s="61">
        <v>135581</v>
      </c>
      <c r="I138" s="18">
        <f>3358+8105+213983+8067</f>
        <v>233513</v>
      </c>
      <c r="J138" s="18"/>
      <c r="K138" s="62">
        <v>233513</v>
      </c>
    </row>
    <row r="139" spans="1:11" ht="18.75">
      <c r="A139" s="12"/>
      <c r="B139" s="21" t="s">
        <v>1</v>
      </c>
      <c r="C139" s="22">
        <f>C138</f>
        <v>76590</v>
      </c>
      <c r="D139" s="22">
        <f>SUM(D136:D138)</f>
        <v>-767</v>
      </c>
      <c r="E139" s="22">
        <f>SUM(E136:E138)</f>
        <v>75823</v>
      </c>
      <c r="F139" s="22">
        <f aca="true" t="shared" si="10" ref="F139:K139">F138</f>
        <v>135581</v>
      </c>
      <c r="G139" s="22">
        <f t="shared" si="10"/>
        <v>0</v>
      </c>
      <c r="H139" s="22">
        <f t="shared" si="10"/>
        <v>135581</v>
      </c>
      <c r="I139" s="22">
        <f t="shared" si="10"/>
        <v>233513</v>
      </c>
      <c r="J139" s="22">
        <f t="shared" si="10"/>
        <v>0</v>
      </c>
      <c r="K139" s="22">
        <f t="shared" si="10"/>
        <v>233513</v>
      </c>
    </row>
    <row r="140" spans="1:11" s="3" customFormat="1" ht="32.25" customHeight="1">
      <c r="A140" s="34">
        <v>946</v>
      </c>
      <c r="B140" s="68" t="s">
        <v>53</v>
      </c>
      <c r="C140" s="68"/>
      <c r="D140" s="68"/>
      <c r="E140" s="68"/>
      <c r="F140" s="68"/>
      <c r="G140" s="68"/>
      <c r="H140" s="68"/>
      <c r="I140" s="68"/>
      <c r="J140" s="52"/>
      <c r="K140" s="54"/>
    </row>
    <row r="141" spans="1:11" s="7" customFormat="1" ht="48">
      <c r="A141" s="11"/>
      <c r="B141" s="30" t="s">
        <v>67</v>
      </c>
      <c r="C141" s="18">
        <v>10000</v>
      </c>
      <c r="D141" s="18"/>
      <c r="E141" s="61">
        <v>10000</v>
      </c>
      <c r="F141" s="18">
        <v>10750</v>
      </c>
      <c r="G141" s="18"/>
      <c r="H141" s="61">
        <v>10750</v>
      </c>
      <c r="I141" s="18">
        <v>11524</v>
      </c>
      <c r="J141" s="18"/>
      <c r="K141" s="62">
        <v>11524</v>
      </c>
    </row>
    <row r="142" spans="1:11" ht="18.75">
      <c r="A142" s="12"/>
      <c r="B142" s="21" t="s">
        <v>1</v>
      </c>
      <c r="C142" s="22">
        <f aca="true" t="shared" si="11" ref="C142:K142">C141</f>
        <v>10000</v>
      </c>
      <c r="D142" s="22">
        <f t="shared" si="11"/>
        <v>0</v>
      </c>
      <c r="E142" s="22">
        <f t="shared" si="11"/>
        <v>10000</v>
      </c>
      <c r="F142" s="22">
        <f t="shared" si="11"/>
        <v>10750</v>
      </c>
      <c r="G142" s="22">
        <f t="shared" si="11"/>
        <v>0</v>
      </c>
      <c r="H142" s="22">
        <f t="shared" si="11"/>
        <v>10750</v>
      </c>
      <c r="I142" s="22">
        <f t="shared" si="11"/>
        <v>11524</v>
      </c>
      <c r="J142" s="22">
        <f t="shared" si="11"/>
        <v>0</v>
      </c>
      <c r="K142" s="22">
        <f t="shared" si="11"/>
        <v>11524</v>
      </c>
    </row>
    <row r="143" spans="1:11" ht="30" customHeight="1" hidden="1">
      <c r="A143" s="16">
        <v>947</v>
      </c>
      <c r="B143" s="71" t="s">
        <v>33</v>
      </c>
      <c r="C143" s="71"/>
      <c r="D143" s="71"/>
      <c r="E143" s="71"/>
      <c r="F143" s="71"/>
      <c r="G143" s="71"/>
      <c r="H143" s="71"/>
      <c r="I143" s="71"/>
      <c r="J143" s="42"/>
      <c r="K143" s="42"/>
    </row>
    <row r="144" spans="1:11" s="7" customFormat="1" ht="18.75" hidden="1">
      <c r="A144" s="11"/>
      <c r="B144" s="19"/>
      <c r="C144" s="32"/>
      <c r="D144" s="32"/>
      <c r="E144" s="32"/>
      <c r="F144" s="33"/>
      <c r="G144" s="33"/>
      <c r="H144" s="33"/>
      <c r="I144" s="33"/>
      <c r="J144" s="33"/>
      <c r="K144" s="33"/>
    </row>
    <row r="145" spans="1:11" ht="18.75" hidden="1">
      <c r="A145" s="12"/>
      <c r="B145" s="21" t="s">
        <v>1</v>
      </c>
      <c r="C145" s="22"/>
      <c r="D145" s="22"/>
      <c r="E145" s="22"/>
      <c r="F145" s="22"/>
      <c r="G145" s="22"/>
      <c r="H145" s="22"/>
      <c r="I145" s="22"/>
      <c r="J145" s="22"/>
      <c r="K145" s="22"/>
    </row>
    <row r="146" spans="1:11" s="2" customFormat="1" ht="18.75">
      <c r="A146" s="36"/>
      <c r="B146" s="60" t="s">
        <v>39</v>
      </c>
      <c r="C146" s="37">
        <f>C12+C16+C20+C23+C26+C29+C35+C38+C41+C44+C47+C50+C53+C56+C60+C63+C66+C69+C72+C75+C80+C85+C89+C94+C97+C100+C103+C107+C110+C113+C116+C119+C122+C126+C129+C134+C136+C139+C142+C145</f>
        <v>13390283</v>
      </c>
      <c r="D146" s="37">
        <f aca="true" t="shared" si="12" ref="D146:K146">D12+D16+D20+D23+D26+D29+D35+D38+D41+D44+D47+D50+D53+D56+D60+D63+D66+D69+D72+D75+D80+D85+D89+D94+D97+D100+D103+D107+D110+D113+D116+D119+D122+D126+D129+D134+D136+D139+D142+D145</f>
        <v>-593582</v>
      </c>
      <c r="E146" s="37">
        <f t="shared" si="12"/>
        <v>12823701</v>
      </c>
      <c r="F146" s="37">
        <f t="shared" si="12"/>
        <v>14565991</v>
      </c>
      <c r="G146" s="37">
        <f t="shared" si="12"/>
        <v>31280</v>
      </c>
      <c r="H146" s="37">
        <f t="shared" si="12"/>
        <v>14597271</v>
      </c>
      <c r="I146" s="37">
        <f t="shared" si="12"/>
        <v>15733503</v>
      </c>
      <c r="J146" s="37">
        <f t="shared" si="12"/>
        <v>29848</v>
      </c>
      <c r="K146" s="37">
        <f t="shared" si="12"/>
        <v>15763351</v>
      </c>
    </row>
    <row r="147" spans="1:11" ht="18.75" hidden="1">
      <c r="A147" s="13"/>
      <c r="B147" s="14"/>
      <c r="C147" s="15">
        <f>'[1]Лист1'!$G$1491-C146</f>
        <v>-13403283</v>
      </c>
      <c r="D147" s="15"/>
      <c r="E147" s="15"/>
      <c r="F147" s="15">
        <f>'[1]Лист1'!$I$1491-F146</f>
        <v>-14565991</v>
      </c>
      <c r="G147" s="15"/>
      <c r="H147" s="15"/>
      <c r="I147" s="15">
        <f>'[1]Лист1'!$K$1491-I146</f>
        <v>-15733503</v>
      </c>
      <c r="J147" s="15"/>
      <c r="K147" s="15"/>
    </row>
    <row r="149" spans="3:4" ht="18.75">
      <c r="C149" s="1" t="s">
        <v>56</v>
      </c>
      <c r="D149" s="1">
        <v>-2168</v>
      </c>
    </row>
    <row r="150" spans="3:4" ht="18.75">
      <c r="C150" s="1" t="s">
        <v>58</v>
      </c>
      <c r="D150" s="1">
        <v>142558</v>
      </c>
    </row>
    <row r="151" spans="3:10" ht="18.75" hidden="1">
      <c r="C151" s="1" t="s">
        <v>59</v>
      </c>
      <c r="D151" s="1">
        <v>-682605</v>
      </c>
      <c r="G151" s="1">
        <v>27840</v>
      </c>
      <c r="J151" s="1">
        <v>29848</v>
      </c>
    </row>
    <row r="152" ht="18.75">
      <c r="C152" s="1" t="s">
        <v>60</v>
      </c>
    </row>
    <row r="155" spans="3:4" ht="18.75">
      <c r="C155" s="1" t="s">
        <v>57</v>
      </c>
      <c r="D155" s="1">
        <f>SUM(D149:D154)</f>
        <v>-542215</v>
      </c>
    </row>
    <row r="156" ht="18.75">
      <c r="D156" s="41">
        <f>D146-D155</f>
        <v>-51367</v>
      </c>
    </row>
  </sheetData>
  <mergeCells count="45">
    <mergeCell ref="B143:I143"/>
    <mergeCell ref="B130:I130"/>
    <mergeCell ref="B135:I135"/>
    <mergeCell ref="B137:I137"/>
    <mergeCell ref="B140:I140"/>
    <mergeCell ref="B117:I117"/>
    <mergeCell ref="B120:I120"/>
    <mergeCell ref="B123:I123"/>
    <mergeCell ref="B127:I127"/>
    <mergeCell ref="B104:I104"/>
    <mergeCell ref="B108:I108"/>
    <mergeCell ref="B111:I111"/>
    <mergeCell ref="B114:I114"/>
    <mergeCell ref="B90:I90"/>
    <mergeCell ref="B95:I95"/>
    <mergeCell ref="B98:I98"/>
    <mergeCell ref="B101:I101"/>
    <mergeCell ref="B73:I73"/>
    <mergeCell ref="B76:I76"/>
    <mergeCell ref="B81:I81"/>
    <mergeCell ref="B86:I86"/>
    <mergeCell ref="B61:I61"/>
    <mergeCell ref="B64:I64"/>
    <mergeCell ref="B67:I67"/>
    <mergeCell ref="B70:I70"/>
    <mergeCell ref="B48:I48"/>
    <mergeCell ref="B51:I51"/>
    <mergeCell ref="B54:I54"/>
    <mergeCell ref="B57:I57"/>
    <mergeCell ref="B36:I36"/>
    <mergeCell ref="B39:I39"/>
    <mergeCell ref="B42:I42"/>
    <mergeCell ref="B45:I45"/>
    <mergeCell ref="B21:I21"/>
    <mergeCell ref="B24:I24"/>
    <mergeCell ref="B27:I27"/>
    <mergeCell ref="B30:I30"/>
    <mergeCell ref="B8:I8"/>
    <mergeCell ref="B13:I13"/>
    <mergeCell ref="B17:I17"/>
    <mergeCell ref="B6:I6"/>
    <mergeCell ref="B1:K1"/>
    <mergeCell ref="B2:K2"/>
    <mergeCell ref="B3:K3"/>
    <mergeCell ref="A5:K5"/>
  </mergeCells>
  <printOptions/>
  <pageMargins left="0.77" right="0.75" top="0.58" bottom="0.37" header="0.26" footer="0.29"/>
  <pageSetup horizontalDpi="600" verticalDpi="600" orientation="landscape" paperSize="9" r:id="rId1"/>
  <headerFooter alignWithMargins="0">
    <oddHeader>&amp;C&amp;P</oddHeader>
  </headerFooter>
  <rowBreaks count="3" manualBreakCount="3">
    <brk id="23" max="255" man="1"/>
    <brk id="75" max="10" man="1"/>
    <brk id="1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Смыслова</dc:creator>
  <cp:keywords/>
  <dc:description/>
  <cp:lastModifiedBy> </cp:lastModifiedBy>
  <cp:lastPrinted>2008-12-02T10:59:49Z</cp:lastPrinted>
  <dcterms:created xsi:type="dcterms:W3CDTF">2008-07-03T06:58:05Z</dcterms:created>
  <dcterms:modified xsi:type="dcterms:W3CDTF">2008-12-10T12:33:05Z</dcterms:modified>
  <cp:category/>
  <cp:version/>
  <cp:contentType/>
  <cp:contentStatus/>
</cp:coreProperties>
</file>