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firstSheet="2" activeTab="2"/>
  </bookViews>
  <sheets>
    <sheet name="Расходы в2" sheetId="1" state="hidden" r:id="rId1"/>
    <sheet name="Расходы" sheetId="2" state="hidden" r:id="rId2"/>
    <sheet name="Доходы" sheetId="3" r:id="rId3"/>
  </sheets>
  <definedNames>
    <definedName name="OLE_LINK1" localSheetId="1">'Расходы'!$A$19</definedName>
    <definedName name="_xlnm.Print_Titles" localSheetId="2">'Доходы'!$8:$8</definedName>
  </definedNames>
  <calcPr fullCalcOnLoad="1"/>
</workbook>
</file>

<file path=xl/sharedStrings.xml><?xml version="1.0" encoding="utf-8"?>
<sst xmlns="http://schemas.openxmlformats.org/spreadsheetml/2006/main" count="270" uniqueCount="132">
  <si>
    <t>Всего доходов</t>
  </si>
  <si>
    <t>Код бюджетной классификации РФ</t>
  </si>
  <si>
    <t>План (тыс. руб.)</t>
  </si>
  <si>
    <t>Наименование доходов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</si>
  <si>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</si>
  <si>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000 3 02 01020 02 0000 130</t>
  </si>
  <si>
    <t>000 3 02 02020 02 0000 440</t>
  </si>
  <si>
    <t>Прочие безвозмездные поступления учреждениям, находящимся в ведении органов государственной власти субъектов Российской Федерации</t>
  </si>
  <si>
    <t>000 3 03 02020 02 0000 180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</si>
  <si>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</si>
  <si>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Приложение</t>
  </si>
  <si>
    <t xml:space="preserve"> к проекту Закона Ярославской области</t>
  </si>
  <si>
    <t>Наименование</t>
  </si>
  <si>
    <t>Код ведомственной классификации</t>
  </si>
  <si>
    <t>Департамент здравоохранения и фармации Администрации Ярославской области</t>
  </si>
  <si>
    <t>Департамент культуры и туризма Администрации Ярославской области</t>
  </si>
  <si>
    <t>Департамент образования Администрации Ярославской области</t>
  </si>
  <si>
    <t>Управление информатизации и технических средств Администрации Ярославской области</t>
  </si>
  <si>
    <t>Департамент агропромышленного комплекса, охраны окружающей среды и природопользования Ярославской области</t>
  </si>
  <si>
    <t>Департамент финансов Ярославской области</t>
  </si>
  <si>
    <t>Департамент промышленности и транспорта Администрации Ярославской области</t>
  </si>
  <si>
    <t>Департамент жилищно-коммунального хозяйства и инфраструктуры Ярославской области</t>
  </si>
  <si>
    <t>Департамент социальной защиты населения и труда Администрации Ярославской области</t>
  </si>
  <si>
    <t>Государственный архив Ярославской области</t>
  </si>
  <si>
    <t>Департамент по управлению государственным имуществом Администрации Ярославской области</t>
  </si>
  <si>
    <t>Департамент по физической культуре и спорту Администрации Ярославской области</t>
  </si>
  <si>
    <t>Главное управление МЧС России по Ярославской области</t>
  </si>
  <si>
    <t>Управление внутренних дел Ярославской области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</si>
  <si>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</si>
  <si>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</si>
  <si>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</si>
  <si>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Государственная Дума Ярославской области</t>
  </si>
  <si>
    <t>Управление судебного департамента в Ярославской области</t>
  </si>
  <si>
    <t>Администрация Ярославской области</t>
  </si>
  <si>
    <t>Аналитический центр Администрации Ярославской области</t>
  </si>
  <si>
    <t>Департамент государственного регулирования хозяйственной деятельности Администрации Ярославской области</t>
  </si>
  <si>
    <t>Департамент по делам молодежи Администрации Ярославской области</t>
  </si>
  <si>
    <t>Департамент строительства Администрации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</si>
  <si>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</si>
  <si>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</si>
  <si>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</si>
  <si>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ГУ Ярославской области «Поисково-спасательный отряд»</t>
  </si>
  <si>
    <t>Департамент финансового контроля Ярославской области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</si>
  <si>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</si>
  <si>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</si>
  <si>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>Управление ГИБДД УВД Ярославской области</t>
  </si>
  <si>
    <t>Департамент государственного заказа Ярославской области</t>
  </si>
  <si>
    <t xml:space="preserve"> </t>
  </si>
  <si>
    <t>Прогнозируемые расходы областного бюджета на 2007год по внебюджетной деятельности в соответствии  с экономической классификацией расходов бюджетов Российской Федерации</t>
  </si>
  <si>
    <t>Код экономической классификации</t>
  </si>
  <si>
    <t xml:space="preserve"> Наименование показателя</t>
  </si>
  <si>
    <t>Оплата труда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</si>
  <si>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</si>
  <si>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</si>
  <si>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</si>
  <si>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</si>
  <si>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</si>
  <si>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</si>
  <si>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</si>
  <si>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</si>
  <si>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государственным и муниципальным организациям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</si>
  <si>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</si>
  <si>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</si>
  <si>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</si>
  <si>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</si>
  <si>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</si>
  <si>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Расходы бюджета - ИТОГО</t>
  </si>
  <si>
    <t xml:space="preserve"> 000 0000 0000000 000 211</t>
  </si>
  <si>
    <t xml:space="preserve"> 000 0000 0000000 000 212</t>
  </si>
  <si>
    <t xml:space="preserve"> 000 0000 0000000 000 213</t>
  </si>
  <si>
    <t xml:space="preserve"> 000 0000 0000000 000 221</t>
  </si>
  <si>
    <t xml:space="preserve"> 000 0000 0000000 000 222</t>
  </si>
  <si>
    <t xml:space="preserve"> 000 0000 0000000 000 223</t>
  </si>
  <si>
    <t xml:space="preserve"> 000 0000 0000000 000 224</t>
  </si>
  <si>
    <t xml:space="preserve"> 000 0000 0000000 000 225</t>
  </si>
  <si>
    <t xml:space="preserve"> 000 0000 0000000 000 226</t>
  </si>
  <si>
    <t xml:space="preserve"> 000 0000 0000000 000 241</t>
  </si>
  <si>
    <t xml:space="preserve"> 000 0000 0000000 000 262</t>
  </si>
  <si>
    <t xml:space="preserve"> 000 0000 0000000 000 263</t>
  </si>
  <si>
    <t xml:space="preserve"> 000 0000 0000000 000 290</t>
  </si>
  <si>
    <t xml:space="preserve"> 000 0000 0000000 000 310</t>
  </si>
  <si>
    <t xml:space="preserve"> 000 0000 0000000 000 340</t>
  </si>
  <si>
    <t xml:space="preserve"> 000 0000 0000000 000 960</t>
  </si>
  <si>
    <t>901 Департамент здравоохранения и фармации Ярославской области</t>
  </si>
  <si>
    <t>905 Департамент агропромышленного комплекса Ярославской области</t>
  </si>
  <si>
    <t>909 Департамент труда и социальной поддержки населения Ярославской области</t>
  </si>
  <si>
    <t>912 Департамент по физкультуре и спорту Ярославской области</t>
  </si>
  <si>
    <t>922 Департамент государственного регулирования хозяйственной деятельности  Ярославской области</t>
  </si>
  <si>
    <t>903 Департамент образования Ярославской области</t>
  </si>
  <si>
    <t xml:space="preserve">АПК </t>
  </si>
  <si>
    <t>власть</t>
  </si>
  <si>
    <t>Запруднова</t>
  </si>
  <si>
    <t>Соцсфера</t>
  </si>
  <si>
    <t>932 Управление ГИБДД УВД по Ярославской области</t>
  </si>
  <si>
    <t>к Закону Ярославской области</t>
  </si>
  <si>
    <t>938 Департамент охраны окружающей среды и природопользования                                Ярославской области</t>
  </si>
  <si>
    <t>920 Правительство Ярославской области</t>
  </si>
  <si>
    <t>902 Департамент культуры Ярославской области</t>
  </si>
  <si>
    <t>936 Департамент лесного хозяйства Ярославской области</t>
  </si>
  <si>
    <t>940 Департамент по охране и использованию животного мира Ярославской области</t>
  </si>
  <si>
    <t>ИТОГО</t>
  </si>
  <si>
    <t xml:space="preserve"> 2009 год (тыс. руб.)</t>
  </si>
  <si>
    <t>928 Государственное учреждение Ярославской области                                               "Поисково-спасательный отряд"</t>
  </si>
  <si>
    <t>935 Государственное образовательное учреждение дополнительного профессионального образования специалистов Ярославской области                                     "Учебно-методический центр по гражданской обороне и чрезвычайным ситуациям"</t>
  </si>
  <si>
    <t>941 Департамент промышленности, предпринимательской деятельности                                                  и транспорта  Ярославской области</t>
  </si>
  <si>
    <t>948 Государственное учреждение Ярославской области                                               "Противопожарная служба"</t>
  </si>
  <si>
    <t>уточнение</t>
  </si>
  <si>
    <t>2010 год (тыс. руб.)</t>
  </si>
  <si>
    <t xml:space="preserve">2011 год (тыс. руб.)  </t>
  </si>
  <si>
    <t xml:space="preserve">000  3 02 02042 02 0000 440  </t>
  </si>
  <si>
    <t>Поступления от возмещения ущерба при возникновении страховых случаев, когда выгодоприобретателями по договорам страхования выступают государственные учреждения субъектов Российской Федерации</t>
  </si>
  <si>
    <t>000 303 01020 02 0000 180</t>
  </si>
  <si>
    <t>Пени, штрафы, иное возмещение ущерба по договорам гражданско-правового характера, причиненного государственным учреждениям субъектов Российской Федерации</t>
  </si>
  <si>
    <t xml:space="preserve">Соцсфера </t>
  </si>
  <si>
    <t>000 3 03 99020 02 0000 180</t>
  </si>
  <si>
    <t>Доходы от оказания услуг  учреждениями, находящимися в ведении органов государственной власти субъектов Российской Федерации</t>
  </si>
  <si>
    <t>Доходы от оказания услуг учреждениями, находящимися в ведении органов государственной власти субъектов Российской Федерации</t>
  </si>
  <si>
    <t>000 3 03 03020 02 0000 180</t>
  </si>
  <si>
    <t>Гранты, премии, добровольные пожертвования государственным учреждениям, находящимся в ведении органов государственной власти субъектов Российской Федерации</t>
  </si>
  <si>
    <t>АПК</t>
  </si>
  <si>
    <t xml:space="preserve"> Прогнозируемые доходы областного бюджета от предпринимательской и иной приносящей доход деятельности в соответствии с классификацией доходов бюджетов Российской Федерации в разрезе администраторов доходов на 2009 год и на плановый период 2010 и 2011 годов</t>
  </si>
  <si>
    <t>Приложение 20</t>
  </si>
  <si>
    <t>000 3 03 01020 02 0000 180</t>
  </si>
  <si>
    <t xml:space="preserve">000 3 03 03020 02 0000 180   </t>
  </si>
  <si>
    <t xml:space="preserve">000 3 02 02042 02 0000 440  </t>
  </si>
  <si>
    <t xml:space="preserve">000 3 03 05020 02 0000 180   </t>
  </si>
  <si>
    <t>Гранты, премии, добровольные пожертвования государственным учреждениям, находящимся  в ведении органов государственной власти субъектов Российской Федерации</t>
  </si>
  <si>
    <t>Гранты, премии, добровольные пожертвования  государственным учреждениям,  находящимся  в  ведении органов государственной    власти субъектов Российской Федерации</t>
  </si>
  <si>
    <t>910 Государственное учреждение Ярославской области "Государственный архив Ярославской области"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</si>
  <si>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 по указанному имуществу)</t>
  </si>
  <si>
    <t>Поступление от продажи услуг по медицинской помощи женщинам в период беременности, родов и в послеродовом периоде, оказываемых государственными учреждениями, находящимися в ведении органов государственной власти субъектов Российской Федерации</t>
  </si>
  <si>
    <t>от 02.04.2009 № 10-з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</si>
</sst>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justify"/>
    </xf>
    <xf numFmtId="0" fontId="1" fillId="0" borderId="0" xfId="0" applyNumberFormat="1" applyFont="1" applyFill="1" applyBorder="1" applyAlignment="1">
      <alignment horizontal="left" vertical="justify"/>
    </xf>
    <xf numFmtId="3" fontId="2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4">
      <selection activeCell="A9" sqref="A9"/>
    </sheetView>
  </sheetViews>
  <sheetFormatPr defaultColWidth="9.00390625" defaultRowHeight="12.75"/>
  <cols>
    <col min="1" max="1" width="15.875" style="0" customWidth="1"/>
    <col min="2" max="2" width="28.875" style="0" customWidth="1"/>
    <col min="3" max="3" width="26.25390625" style="0" customWidth="1"/>
    <col min="4" max="4" width="18.625" style="0" customWidth="1"/>
  </cols>
  <sheetData>
    <row r="1" spans="2:4" ht="15.75">
      <c r="B1" s="39" t="s">
        <v>10</v>
      </c>
      <c r="C1" s="39"/>
      <c r="D1" s="39"/>
    </row>
    <row r="2" spans="2:4" ht="15.75">
      <c r="B2" s="39" t="s">
        <v>11</v>
      </c>
      <c r="C2" s="39"/>
      <c r="D2" s="39"/>
    </row>
    <row r="3" spans="2:4" ht="15.75">
      <c r="B3" s="39"/>
      <c r="C3" s="39"/>
      <c r="D3" s="39"/>
    </row>
    <row r="4" spans="1:4" ht="70.5" customHeight="1">
      <c r="A4" s="38" t="s">
        <v>48</v>
      </c>
      <c r="B4" s="38"/>
      <c r="C4" s="38"/>
      <c r="D4" s="38"/>
    </row>
    <row r="5" spans="2:4" ht="15.75">
      <c r="B5" s="5"/>
      <c r="C5" s="5"/>
      <c r="D5" s="3"/>
    </row>
    <row r="6" spans="2:4" ht="18.75">
      <c r="B6" s="37" t="s">
        <v>47</v>
      </c>
      <c r="C6" s="37"/>
      <c r="D6" s="37"/>
    </row>
    <row r="8" spans="1:4" ht="78.75">
      <c r="A8" s="2" t="s">
        <v>13</v>
      </c>
      <c r="B8" s="2" t="s">
        <v>49</v>
      </c>
      <c r="C8" s="2" t="s">
        <v>50</v>
      </c>
      <c r="D8" s="2" t="s">
        <v>2</v>
      </c>
    </row>
    <row r="9" spans="1:4" ht="15.75">
      <c r="A9" s="2"/>
      <c r="B9" s="15" t="s">
        <v>67</v>
      </c>
      <c r="C9" s="11" t="s">
        <v>51</v>
      </c>
      <c r="D9" s="9"/>
    </row>
    <row r="10" spans="1:4" ht="15.75">
      <c r="A10" s="2"/>
      <c r="B10" s="15" t="s">
        <v>68</v>
      </c>
      <c r="C10" s="11" t="s">
        <v>52</v>
      </c>
      <c r="D10" s="9"/>
    </row>
    <row r="11" spans="1:4" ht="31.5">
      <c r="A11" s="2"/>
      <c r="B11" s="15" t="s">
        <v>69</v>
      </c>
      <c r="C11" s="11" t="s">
        <v>53</v>
      </c>
      <c r="D11" s="9"/>
    </row>
    <row r="12" spans="1:4" ht="15.75">
      <c r="A12" s="2"/>
      <c r="B12" s="15" t="s">
        <v>70</v>
      </c>
      <c r="C12" s="11" t="s">
        <v>54</v>
      </c>
      <c r="D12" s="9"/>
    </row>
    <row r="13" spans="1:4" ht="15.75">
      <c r="A13" s="2"/>
      <c r="B13" s="15" t="s">
        <v>71</v>
      </c>
      <c r="C13" s="11" t="s">
        <v>55</v>
      </c>
      <c r="D13" s="9"/>
    </row>
    <row r="14" spans="1:4" ht="15.75">
      <c r="A14" s="2"/>
      <c r="B14" s="15" t="s">
        <v>72</v>
      </c>
      <c r="C14" s="11" t="s">
        <v>56</v>
      </c>
      <c r="D14" s="9"/>
    </row>
    <row r="15" spans="1:4" ht="47.25">
      <c r="A15" s="2"/>
      <c r="B15" s="15" t="s">
        <v>73</v>
      </c>
      <c r="C15" s="11" t="s">
        <v>57</v>
      </c>
      <c r="D15" s="9"/>
    </row>
    <row r="16" spans="1:4" ht="31.5">
      <c r="A16" s="2"/>
      <c r="B16" s="15" t="s">
        <v>74</v>
      </c>
      <c r="C16" s="11" t="s">
        <v>58</v>
      </c>
      <c r="D16" s="9"/>
    </row>
    <row r="17" spans="1:4" ht="15.75">
      <c r="A17" s="2"/>
      <c r="B17" s="15" t="s">
        <v>75</v>
      </c>
      <c r="C17" s="11" t="s">
        <v>59</v>
      </c>
      <c r="D17" s="9"/>
    </row>
    <row r="18" spans="1:4" ht="94.5">
      <c r="A18" s="2"/>
      <c r="B18" s="15" t="s">
        <v>76</v>
      </c>
      <c r="C18" s="11" t="s">
        <v>60</v>
      </c>
      <c r="D18" s="9"/>
    </row>
    <row r="19" spans="1:4" ht="31.5">
      <c r="A19" s="2"/>
      <c r="B19" s="15" t="s">
        <v>77</v>
      </c>
      <c r="C19" s="11" t="s">
        <v>61</v>
      </c>
      <c r="D19" s="9"/>
    </row>
    <row r="20" spans="1:4" ht="78.75">
      <c r="A20" s="2"/>
      <c r="B20" s="15" t="s">
        <v>78</v>
      </c>
      <c r="C20" s="11" t="s">
        <v>62</v>
      </c>
      <c r="D20" s="9"/>
    </row>
    <row r="21" spans="1:4" ht="15.75">
      <c r="A21" s="2"/>
      <c r="B21" s="15" t="s">
        <v>79</v>
      </c>
      <c r="C21" s="11" t="s">
        <v>63</v>
      </c>
      <c r="D21" s="9"/>
    </row>
    <row r="22" spans="1:4" ht="31.5">
      <c r="A22" s="2"/>
      <c r="B22" s="15" t="s">
        <v>80</v>
      </c>
      <c r="C22" s="11" t="s">
        <v>64</v>
      </c>
      <c r="D22" s="9"/>
    </row>
    <row r="23" spans="1:4" ht="31.5">
      <c r="A23" s="2"/>
      <c r="B23" s="15" t="s">
        <v>81</v>
      </c>
      <c r="C23" s="11" t="s">
        <v>65</v>
      </c>
      <c r="D23" s="9"/>
    </row>
    <row r="24" spans="1:4" ht="31.5">
      <c r="A24" s="2"/>
      <c r="B24" s="15" t="s">
        <v>82</v>
      </c>
      <c r="C24" s="16" t="s">
        <v>66</v>
      </c>
      <c r="D24" s="9"/>
    </row>
    <row r="25" spans="2:3" ht="18.75">
      <c r="B25" s="12"/>
      <c r="C25" s="12"/>
    </row>
    <row r="26" spans="2:3" ht="12.75">
      <c r="B26" s="13"/>
      <c r="C26" s="13"/>
    </row>
    <row r="27" spans="2:3" ht="12.75">
      <c r="B27" s="13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  <row r="34" spans="2:3" ht="12.75">
      <c r="B34" s="13"/>
      <c r="C34" s="13"/>
    </row>
    <row r="35" spans="2:3" ht="12.75">
      <c r="B35" s="13"/>
      <c r="C35" s="13"/>
    </row>
    <row r="36" spans="2:3" ht="12.75">
      <c r="B36" s="13"/>
      <c r="C36" s="13"/>
    </row>
    <row r="37" spans="2:3" ht="12.75">
      <c r="B37" s="13"/>
      <c r="C37" s="13"/>
    </row>
    <row r="38" spans="2:3" ht="12.75">
      <c r="B38" s="13"/>
      <c r="C38" s="13"/>
    </row>
    <row r="39" spans="2:3" ht="12.75">
      <c r="B39" s="14"/>
      <c r="C39" s="14"/>
    </row>
    <row r="40" spans="2:3" ht="12.75">
      <c r="B40" s="14"/>
      <c r="C40" s="14"/>
    </row>
    <row r="41" spans="2:3" ht="12.75">
      <c r="B41" s="14"/>
      <c r="C41" s="14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mergeCells count="5">
    <mergeCell ref="B6:D6"/>
    <mergeCell ref="A4:D4"/>
    <mergeCell ref="B1:D1"/>
    <mergeCell ref="B2:D2"/>
    <mergeCell ref="B3:D3"/>
  </mergeCells>
  <printOptions/>
  <pageMargins left="0.5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10" sqref="A10:IV10"/>
    </sheetView>
  </sheetViews>
  <sheetFormatPr defaultColWidth="9.00390625" defaultRowHeight="12.75"/>
  <cols>
    <col min="1" max="1" width="43.75390625" style="0" customWidth="1"/>
    <col min="2" max="2" width="21.75390625" style="0" customWidth="1"/>
    <col min="3" max="3" width="18.625" style="0" customWidth="1"/>
  </cols>
  <sheetData>
    <row r="1" spans="1:3" ht="15.75">
      <c r="A1" s="39" t="s">
        <v>10</v>
      </c>
      <c r="B1" s="39"/>
      <c r="C1" s="39"/>
    </row>
    <row r="2" spans="1:3" ht="15.75">
      <c r="A2" s="39" t="s">
        <v>11</v>
      </c>
      <c r="B2" s="39"/>
      <c r="C2" s="39"/>
    </row>
    <row r="3" spans="1:3" ht="15.75">
      <c r="A3" s="39"/>
      <c r="B3" s="39"/>
      <c r="C3" s="39"/>
    </row>
    <row r="4" spans="1:3" ht="70.5" customHeight="1">
      <c r="A4" s="38" t="s">
        <v>48</v>
      </c>
      <c r="B4" s="38"/>
      <c r="C4" s="38"/>
    </row>
    <row r="5" spans="1:3" ht="15.75">
      <c r="A5" s="5"/>
      <c r="B5" s="3"/>
      <c r="C5" s="3"/>
    </row>
    <row r="6" spans="1:3" ht="18.75">
      <c r="A6" s="37" t="s">
        <v>47</v>
      </c>
      <c r="B6" s="37"/>
      <c r="C6" s="37"/>
    </row>
    <row r="8" spans="1:3" ht="31.5">
      <c r="A8" s="2" t="s">
        <v>12</v>
      </c>
      <c r="B8" s="2" t="s">
        <v>13</v>
      </c>
      <c r="C8" s="2" t="s">
        <v>2</v>
      </c>
    </row>
    <row r="9" spans="1:3" ht="47.25">
      <c r="A9" s="10" t="s">
        <v>14</v>
      </c>
      <c r="B9" s="2">
        <v>901</v>
      </c>
      <c r="C9" s="9"/>
    </row>
    <row r="10" spans="1:3" ht="31.5">
      <c r="A10" s="10" t="s">
        <v>15</v>
      </c>
      <c r="B10" s="2">
        <v>902</v>
      </c>
      <c r="C10" s="9"/>
    </row>
    <row r="11" spans="1:3" ht="31.5">
      <c r="A11" s="10" t="s">
        <v>16</v>
      </c>
      <c r="B11" s="2">
        <v>903</v>
      </c>
      <c r="C11" s="9"/>
    </row>
    <row r="12" spans="1:3" ht="47.25">
      <c r="A12" s="1" t="s">
        <v>17</v>
      </c>
      <c r="B12" s="2">
        <v>904</v>
      </c>
      <c r="C12" s="9"/>
    </row>
    <row r="13" spans="1:3" ht="63">
      <c r="A13" s="10" t="s">
        <v>18</v>
      </c>
      <c r="B13" s="2">
        <v>905</v>
      </c>
      <c r="C13" s="9"/>
    </row>
    <row r="14" spans="1:3" ht="31.5">
      <c r="A14" s="1" t="s">
        <v>19</v>
      </c>
      <c r="B14" s="2">
        <v>906</v>
      </c>
      <c r="C14" s="9"/>
    </row>
    <row r="15" spans="1:3" ht="47.25">
      <c r="A15" s="1" t="s">
        <v>20</v>
      </c>
      <c r="B15" s="2">
        <v>907</v>
      </c>
      <c r="C15" s="9"/>
    </row>
    <row r="16" spans="1:3" ht="47.25">
      <c r="A16" s="1" t="s">
        <v>21</v>
      </c>
      <c r="B16" s="2">
        <v>908</v>
      </c>
      <c r="C16" s="9"/>
    </row>
    <row r="17" spans="1:3" ht="47.25">
      <c r="A17" s="10" t="s">
        <v>22</v>
      </c>
      <c r="B17" s="2">
        <v>909</v>
      </c>
      <c r="C17" s="9"/>
    </row>
    <row r="18" spans="1:3" ht="31.5">
      <c r="A18" s="1" t="s">
        <v>23</v>
      </c>
      <c r="B18" s="2">
        <v>910</v>
      </c>
      <c r="C18" s="9"/>
    </row>
    <row r="19" spans="1:3" ht="47.25">
      <c r="A19" s="1" t="s">
        <v>24</v>
      </c>
      <c r="B19" s="2">
        <v>911</v>
      </c>
      <c r="C19" s="9"/>
    </row>
    <row r="20" spans="1:3" ht="47.25">
      <c r="A20" s="10" t="s">
        <v>25</v>
      </c>
      <c r="B20" s="2">
        <v>912</v>
      </c>
      <c r="C20" s="9"/>
    </row>
    <row r="21" spans="1:3" ht="31.5">
      <c r="A21" s="10" t="s">
        <v>26</v>
      </c>
      <c r="B21" s="2">
        <v>913</v>
      </c>
      <c r="C21" s="9"/>
    </row>
    <row r="22" spans="1:3" ht="31.5">
      <c r="A22" s="10" t="s">
        <v>27</v>
      </c>
      <c r="B22" s="2">
        <v>914</v>
      </c>
      <c r="C22" s="9"/>
    </row>
    <row r="23" spans="1:3" ht="31.5">
      <c r="A23" s="1" t="s">
        <v>28</v>
      </c>
      <c r="B23" s="2">
        <v>915</v>
      </c>
      <c r="C23" s="9"/>
    </row>
    <row r="24" spans="1:3" ht="47.25">
      <c r="A24" s="10" t="s">
        <v>29</v>
      </c>
      <c r="B24" s="2">
        <v>916</v>
      </c>
      <c r="C24" s="9"/>
    </row>
    <row r="25" spans="1:3" ht="31.5">
      <c r="A25" s="1" t="s">
        <v>30</v>
      </c>
      <c r="B25" s="2">
        <v>917</v>
      </c>
      <c r="C25" s="9"/>
    </row>
    <row r="26" spans="1:3" ht="31.5">
      <c r="A26" s="1" t="s">
        <v>31</v>
      </c>
      <c r="B26" s="2">
        <v>918</v>
      </c>
      <c r="C26" s="9"/>
    </row>
    <row r="27" spans="1:3" ht="31.5">
      <c r="A27" s="1" t="s">
        <v>32</v>
      </c>
      <c r="B27" s="2">
        <v>919</v>
      </c>
      <c r="C27" s="9"/>
    </row>
    <row r="28" spans="1:3" ht="15.75">
      <c r="A28" s="10" t="s">
        <v>33</v>
      </c>
      <c r="B28" s="2">
        <v>920</v>
      </c>
      <c r="C28" s="9"/>
    </row>
    <row r="29" spans="1:3" ht="31.5">
      <c r="A29" s="1" t="s">
        <v>34</v>
      </c>
      <c r="B29" s="2">
        <v>921</v>
      </c>
      <c r="C29" s="9"/>
    </row>
    <row r="30" spans="1:3" ht="63">
      <c r="A30" s="1" t="s">
        <v>35</v>
      </c>
      <c r="B30" s="2">
        <v>922</v>
      </c>
      <c r="C30" s="9"/>
    </row>
    <row r="31" spans="1:3" ht="31.5">
      <c r="A31" s="10" t="s">
        <v>36</v>
      </c>
      <c r="B31" s="2">
        <v>923</v>
      </c>
      <c r="C31" s="9"/>
    </row>
    <row r="32" spans="1:3" ht="31.5">
      <c r="A32" s="1" t="s">
        <v>37</v>
      </c>
      <c r="B32" s="2">
        <v>924</v>
      </c>
      <c r="C32" s="9"/>
    </row>
    <row r="33" spans="1:3" ht="31.5">
      <c r="A33" s="1" t="s">
        <v>38</v>
      </c>
      <c r="B33" s="2">
        <v>925</v>
      </c>
      <c r="C33" s="9"/>
    </row>
    <row r="34" spans="1:3" ht="31.5">
      <c r="A34" s="1" t="s">
        <v>39</v>
      </c>
      <c r="B34" s="2">
        <v>926</v>
      </c>
      <c r="C34" s="9"/>
    </row>
    <row r="35" spans="1:3" ht="31.5">
      <c r="A35" s="1" t="s">
        <v>40</v>
      </c>
      <c r="B35" s="2">
        <v>927</v>
      </c>
      <c r="C35" s="9"/>
    </row>
    <row r="36" spans="1:3" ht="31.5">
      <c r="A36" s="10" t="s">
        <v>41</v>
      </c>
      <c r="B36" s="2">
        <v>928</v>
      </c>
      <c r="C36" s="9"/>
    </row>
    <row r="37" spans="1:3" ht="31.5">
      <c r="A37" s="1" t="s">
        <v>42</v>
      </c>
      <c r="B37" s="2">
        <v>929</v>
      </c>
      <c r="C37" s="9"/>
    </row>
    <row r="38" spans="1:3" ht="31.5">
      <c r="A38" s="1" t="s">
        <v>43</v>
      </c>
      <c r="B38" s="2">
        <v>930</v>
      </c>
      <c r="C38" s="9"/>
    </row>
    <row r="39" spans="1:3" ht="31.5">
      <c r="A39" s="1" t="s">
        <v>44</v>
      </c>
      <c r="B39" s="2">
        <v>931</v>
      </c>
      <c r="C39" s="9"/>
    </row>
    <row r="40" spans="1:3" ht="31.5">
      <c r="A40" s="10" t="s">
        <v>45</v>
      </c>
      <c r="B40" s="2">
        <v>932</v>
      </c>
      <c r="C40" s="9"/>
    </row>
    <row r="41" spans="1:3" ht="31.5">
      <c r="A41" s="1" t="s">
        <v>46</v>
      </c>
      <c r="B41" s="2">
        <v>933</v>
      </c>
      <c r="C41" s="9"/>
    </row>
    <row r="42" spans="1:3" ht="15.75">
      <c r="A42" s="16" t="s">
        <v>66</v>
      </c>
      <c r="B42" s="9"/>
      <c r="C42" s="9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</sheetData>
  <mergeCells count="5">
    <mergeCell ref="A1:C1"/>
    <mergeCell ref="A2:C2"/>
    <mergeCell ref="A3:C3"/>
    <mergeCell ref="A6:C6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29.125" style="3" customWidth="1"/>
    <col min="2" max="2" width="56.125" style="3" customWidth="1"/>
    <col min="3" max="3" width="11.00390625" style="3" hidden="1" customWidth="1"/>
    <col min="4" max="4" width="10.125" style="3" hidden="1" customWidth="1"/>
    <col min="5" max="6" width="11.00390625" style="3" bestFit="1" customWidth="1"/>
    <col min="7" max="8" width="11.00390625" style="3" hidden="1" customWidth="1"/>
    <col min="9" max="9" width="11.00390625" style="3" bestFit="1" customWidth="1"/>
    <col min="10" max="11" width="11.00390625" style="3" hidden="1" customWidth="1"/>
    <col min="12" max="16384" width="9.125" style="3" customWidth="1"/>
  </cols>
  <sheetData>
    <row r="1" spans="1:9" ht="15.75">
      <c r="A1" s="43" t="s">
        <v>121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3" t="s">
        <v>94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43" t="s">
        <v>131</v>
      </c>
      <c r="B3" s="43"/>
      <c r="C3" s="43"/>
      <c r="D3" s="43"/>
      <c r="E3" s="43"/>
      <c r="F3" s="43"/>
      <c r="G3" s="43"/>
      <c r="H3" s="43"/>
      <c r="I3" s="43"/>
    </row>
    <row r="4" ht="15.75">
      <c r="A4" s="4"/>
    </row>
    <row r="5" ht="15.75" hidden="1">
      <c r="A5" s="5"/>
    </row>
    <row r="6" spans="1:9" ht="99" customHeight="1">
      <c r="A6" s="37" t="s">
        <v>120</v>
      </c>
      <c r="B6" s="37"/>
      <c r="C6" s="37"/>
      <c r="D6" s="37"/>
      <c r="E6" s="37"/>
      <c r="F6" s="37"/>
      <c r="G6" s="37"/>
      <c r="H6" s="37"/>
      <c r="I6" s="37"/>
    </row>
    <row r="7" ht="18.75" hidden="1">
      <c r="A7" s="6"/>
    </row>
    <row r="8" spans="1:11" s="17" customFormat="1" ht="42.75" customHeight="1">
      <c r="A8" s="27" t="s">
        <v>1</v>
      </c>
      <c r="B8" s="27" t="s">
        <v>3</v>
      </c>
      <c r="C8" s="27" t="s">
        <v>101</v>
      </c>
      <c r="D8" s="27" t="s">
        <v>106</v>
      </c>
      <c r="E8" s="27" t="s">
        <v>101</v>
      </c>
      <c r="F8" s="27" t="s">
        <v>107</v>
      </c>
      <c r="G8" s="27" t="s">
        <v>106</v>
      </c>
      <c r="H8" s="27" t="s">
        <v>107</v>
      </c>
      <c r="I8" s="27" t="s">
        <v>108</v>
      </c>
      <c r="J8" s="27" t="s">
        <v>106</v>
      </c>
      <c r="K8" s="27" t="s">
        <v>108</v>
      </c>
    </row>
    <row r="9" spans="1:11" s="25" customFormat="1" ht="15.75">
      <c r="A9" s="40" t="s">
        <v>83</v>
      </c>
      <c r="B9" s="41"/>
      <c r="C9" s="24">
        <f>SUM(C10:C13)</f>
        <v>264642</v>
      </c>
      <c r="D9" s="30">
        <f>SUM(D10:D16)</f>
        <v>2857</v>
      </c>
      <c r="E9" s="24">
        <f>C9+D9</f>
        <v>267499</v>
      </c>
      <c r="F9" s="24">
        <v>284490</v>
      </c>
      <c r="G9" s="24">
        <f>SUM(G10:G13)</f>
        <v>0</v>
      </c>
      <c r="H9" s="24">
        <f>F9+G9</f>
        <v>284490</v>
      </c>
      <c r="I9" s="24">
        <v>304973</v>
      </c>
      <c r="J9" s="24">
        <f>SUM(J10:J13)</f>
        <v>0</v>
      </c>
      <c r="K9" s="24">
        <f>I9+J9</f>
        <v>304973</v>
      </c>
    </row>
    <row r="10" spans="1:11" s="17" customFormat="1" ht="50.25" customHeight="1">
      <c r="A10" s="18" t="s">
        <v>5</v>
      </c>
      <c r="B10" s="19" t="s">
        <v>4</v>
      </c>
      <c r="C10" s="20">
        <v>247975</v>
      </c>
      <c r="D10" s="20">
        <v>-247975</v>
      </c>
      <c r="E10" s="20"/>
      <c r="F10" s="20">
        <v>266573</v>
      </c>
      <c r="G10" s="20"/>
      <c r="H10" s="20">
        <f aca="true" t="shared" si="0" ref="H10:H100">F10+G10</f>
        <v>266573</v>
      </c>
      <c r="I10" s="20">
        <v>285766</v>
      </c>
      <c r="J10" s="20"/>
      <c r="K10" s="20">
        <f aca="true" t="shared" si="1" ref="K10:K100">I10+J10</f>
        <v>285766</v>
      </c>
    </row>
    <row r="11" spans="1:11" s="17" customFormat="1" ht="50.25" customHeight="1">
      <c r="A11" s="18" t="s">
        <v>5</v>
      </c>
      <c r="B11" s="19" t="s">
        <v>116</v>
      </c>
      <c r="C11" s="20"/>
      <c r="D11" s="20">
        <v>243409</v>
      </c>
      <c r="E11" s="20">
        <f aca="true" t="shared" si="2" ref="E11:E99">C11+D11</f>
        <v>243409</v>
      </c>
      <c r="F11" s="20"/>
      <c r="G11" s="20"/>
      <c r="H11" s="20"/>
      <c r="I11" s="20"/>
      <c r="J11" s="20"/>
      <c r="K11" s="20"/>
    </row>
    <row r="12" spans="1:11" s="17" customFormat="1" ht="78.75">
      <c r="A12" s="18" t="s">
        <v>109</v>
      </c>
      <c r="B12" s="19" t="s">
        <v>129</v>
      </c>
      <c r="C12" s="20"/>
      <c r="D12" s="20">
        <v>2600</v>
      </c>
      <c r="E12" s="20">
        <f t="shared" si="2"/>
        <v>2600</v>
      </c>
      <c r="F12" s="20"/>
      <c r="G12" s="20"/>
      <c r="H12" s="20"/>
      <c r="I12" s="20"/>
      <c r="J12" s="20"/>
      <c r="K12" s="20"/>
    </row>
    <row r="13" spans="1:11" s="17" customFormat="1" ht="47.25">
      <c r="A13" s="18" t="s">
        <v>8</v>
      </c>
      <c r="B13" s="19" t="s">
        <v>7</v>
      </c>
      <c r="C13" s="21">
        <v>16667</v>
      </c>
      <c r="D13" s="21">
        <v>-16667</v>
      </c>
      <c r="E13" s="21"/>
      <c r="F13" s="21">
        <v>17917</v>
      </c>
      <c r="G13" s="21"/>
      <c r="H13" s="21">
        <f t="shared" si="0"/>
        <v>17917</v>
      </c>
      <c r="I13" s="21">
        <v>19207</v>
      </c>
      <c r="J13" s="21"/>
      <c r="K13" s="21">
        <f t="shared" si="1"/>
        <v>19207</v>
      </c>
    </row>
    <row r="14" spans="1:11" s="17" customFormat="1" ht="66.75" customHeight="1">
      <c r="A14" s="18" t="s">
        <v>8</v>
      </c>
      <c r="B14" s="19" t="s">
        <v>110</v>
      </c>
      <c r="C14" s="20"/>
      <c r="D14" s="20">
        <v>11</v>
      </c>
      <c r="E14" s="20">
        <f t="shared" si="2"/>
        <v>11</v>
      </c>
      <c r="F14" s="21"/>
      <c r="G14" s="21"/>
      <c r="H14" s="21"/>
      <c r="I14" s="21"/>
      <c r="J14" s="21"/>
      <c r="K14" s="21"/>
    </row>
    <row r="15" spans="1:11" s="17" customFormat="1" ht="63">
      <c r="A15" s="18" t="s">
        <v>123</v>
      </c>
      <c r="B15" s="19" t="s">
        <v>118</v>
      </c>
      <c r="C15" s="20"/>
      <c r="D15" s="20">
        <v>8504</v>
      </c>
      <c r="E15" s="20">
        <f t="shared" si="2"/>
        <v>8504</v>
      </c>
      <c r="F15" s="21"/>
      <c r="G15" s="21"/>
      <c r="H15" s="21"/>
      <c r="I15" s="21"/>
      <c r="J15" s="21"/>
      <c r="K15" s="21"/>
    </row>
    <row r="16" spans="1:11" s="17" customFormat="1" ht="47.25">
      <c r="A16" s="18" t="s">
        <v>114</v>
      </c>
      <c r="B16" s="19" t="s">
        <v>7</v>
      </c>
      <c r="C16" s="20"/>
      <c r="D16" s="20">
        <v>12975</v>
      </c>
      <c r="E16" s="20">
        <f t="shared" si="2"/>
        <v>12975</v>
      </c>
      <c r="F16" s="21"/>
      <c r="G16" s="21"/>
      <c r="H16" s="21"/>
      <c r="I16" s="21"/>
      <c r="J16" s="21"/>
      <c r="K16" s="21"/>
    </row>
    <row r="17" spans="1:11" s="25" customFormat="1" ht="15.75">
      <c r="A17" s="40" t="s">
        <v>97</v>
      </c>
      <c r="B17" s="41"/>
      <c r="C17" s="24">
        <f>SUM(C18:C22)</f>
        <v>107928</v>
      </c>
      <c r="D17" s="24">
        <f>SUM(D18:D26)</f>
        <v>0</v>
      </c>
      <c r="E17" s="24">
        <f t="shared" si="2"/>
        <v>107928</v>
      </c>
      <c r="F17" s="24">
        <v>118690</v>
      </c>
      <c r="G17" s="24">
        <f>SUM(G18:G22)</f>
        <v>0</v>
      </c>
      <c r="H17" s="24">
        <f t="shared" si="0"/>
        <v>118690</v>
      </c>
      <c r="I17" s="24">
        <v>130536</v>
      </c>
      <c r="J17" s="24">
        <f>SUM(J18:J22)</f>
        <v>0</v>
      </c>
      <c r="K17" s="24">
        <f t="shared" si="1"/>
        <v>130536</v>
      </c>
    </row>
    <row r="18" spans="1:11" s="17" customFormat="1" ht="47.25" customHeight="1">
      <c r="A18" s="18" t="s">
        <v>5</v>
      </c>
      <c r="B18" s="19" t="s">
        <v>4</v>
      </c>
      <c r="C18" s="21">
        <v>99031</v>
      </c>
      <c r="D18" s="21">
        <v>-99031</v>
      </c>
      <c r="E18" s="21"/>
      <c r="F18" s="21">
        <v>108873</v>
      </c>
      <c r="G18" s="21"/>
      <c r="H18" s="21">
        <f t="shared" si="0"/>
        <v>108873</v>
      </c>
      <c r="I18" s="21">
        <v>119638</v>
      </c>
      <c r="J18" s="21"/>
      <c r="K18" s="21">
        <f t="shared" si="1"/>
        <v>119638</v>
      </c>
    </row>
    <row r="19" spans="1:11" s="17" customFormat="1" ht="47.25" customHeight="1">
      <c r="A19" s="18" t="s">
        <v>5</v>
      </c>
      <c r="B19" s="19" t="s">
        <v>116</v>
      </c>
      <c r="C19" s="21"/>
      <c r="D19" s="21">
        <v>99031</v>
      </c>
      <c r="E19" s="21">
        <f t="shared" si="2"/>
        <v>99031</v>
      </c>
      <c r="F19" s="21"/>
      <c r="G19" s="21"/>
      <c r="H19" s="21"/>
      <c r="I19" s="21"/>
      <c r="J19" s="21"/>
      <c r="K19" s="21"/>
    </row>
    <row r="20" spans="1:11" s="17" customFormat="1" ht="48.75" customHeight="1">
      <c r="A20" s="18" t="s">
        <v>6</v>
      </c>
      <c r="B20" s="19" t="s">
        <v>9</v>
      </c>
      <c r="C20" s="21">
        <v>4190</v>
      </c>
      <c r="D20" s="21">
        <v>-4190</v>
      </c>
      <c r="E20" s="21"/>
      <c r="F20" s="21">
        <v>4640</v>
      </c>
      <c r="G20" s="21"/>
      <c r="H20" s="21">
        <f t="shared" si="0"/>
        <v>4640</v>
      </c>
      <c r="I20" s="21">
        <v>5091</v>
      </c>
      <c r="J20" s="21"/>
      <c r="K20" s="21">
        <f t="shared" si="1"/>
        <v>5091</v>
      </c>
    </row>
    <row r="21" spans="1:11" s="17" customFormat="1" ht="78" customHeight="1">
      <c r="A21" s="18" t="s">
        <v>109</v>
      </c>
      <c r="B21" s="19" t="s">
        <v>129</v>
      </c>
      <c r="C21" s="21"/>
      <c r="D21" s="21">
        <v>4200</v>
      </c>
      <c r="E21" s="21">
        <f t="shared" si="2"/>
        <v>4200</v>
      </c>
      <c r="F21" s="21"/>
      <c r="G21" s="21"/>
      <c r="H21" s="21"/>
      <c r="I21" s="21"/>
      <c r="J21" s="21"/>
      <c r="K21" s="21"/>
    </row>
    <row r="22" spans="1:11" s="17" customFormat="1" ht="47.25">
      <c r="A22" s="18" t="s">
        <v>8</v>
      </c>
      <c r="B22" s="19" t="s">
        <v>7</v>
      </c>
      <c r="C22" s="21">
        <v>4707</v>
      </c>
      <c r="D22" s="21">
        <v>-4707</v>
      </c>
      <c r="E22" s="21"/>
      <c r="F22" s="21">
        <v>5177</v>
      </c>
      <c r="G22" s="21"/>
      <c r="H22" s="21">
        <f t="shared" si="0"/>
        <v>5177</v>
      </c>
      <c r="I22" s="21">
        <v>5807</v>
      </c>
      <c r="J22" s="21"/>
      <c r="K22" s="21">
        <f t="shared" si="1"/>
        <v>5807</v>
      </c>
    </row>
    <row r="23" spans="1:11" s="17" customFormat="1" ht="63">
      <c r="A23" s="18" t="s">
        <v>122</v>
      </c>
      <c r="B23" s="36" t="s">
        <v>112</v>
      </c>
      <c r="C23" s="21"/>
      <c r="D23" s="21">
        <v>50</v>
      </c>
      <c r="E23" s="21">
        <f>C23+D23</f>
        <v>50</v>
      </c>
      <c r="F23" s="21"/>
      <c r="G23" s="21"/>
      <c r="H23" s="21"/>
      <c r="I23" s="21"/>
      <c r="J23" s="21"/>
      <c r="K23" s="21"/>
    </row>
    <row r="24" spans="1:11" s="17" customFormat="1" ht="65.25" customHeight="1">
      <c r="A24" s="18" t="s">
        <v>8</v>
      </c>
      <c r="B24" s="19" t="s">
        <v>110</v>
      </c>
      <c r="C24" s="21"/>
      <c r="D24" s="21">
        <v>110</v>
      </c>
      <c r="E24" s="21">
        <f>C24+D24</f>
        <v>110</v>
      </c>
      <c r="F24" s="21"/>
      <c r="G24" s="21"/>
      <c r="H24" s="21"/>
      <c r="I24" s="21"/>
      <c r="J24" s="21"/>
      <c r="K24" s="21"/>
    </row>
    <row r="25" spans="1:11" s="17" customFormat="1" ht="63">
      <c r="A25" s="18" t="s">
        <v>123</v>
      </c>
      <c r="B25" s="19" t="s">
        <v>118</v>
      </c>
      <c r="C25" s="21"/>
      <c r="D25" s="21">
        <v>1681</v>
      </c>
      <c r="E25" s="21">
        <f>C25+D25</f>
        <v>1681</v>
      </c>
      <c r="F25" s="21"/>
      <c r="G25" s="21"/>
      <c r="H25" s="21"/>
      <c r="I25" s="21"/>
      <c r="J25" s="21"/>
      <c r="K25" s="21"/>
    </row>
    <row r="26" spans="1:11" s="17" customFormat="1" ht="47.25">
      <c r="A26" s="18" t="s">
        <v>114</v>
      </c>
      <c r="B26" s="19" t="s">
        <v>7</v>
      </c>
      <c r="C26" s="21"/>
      <c r="D26" s="21">
        <v>2856</v>
      </c>
      <c r="E26" s="21">
        <f>C26+D26</f>
        <v>2856</v>
      </c>
      <c r="F26" s="21"/>
      <c r="G26" s="21"/>
      <c r="H26" s="21"/>
      <c r="I26" s="21"/>
      <c r="J26" s="21"/>
      <c r="K26" s="21"/>
    </row>
    <row r="27" spans="1:11" s="25" customFormat="1" ht="15.75">
      <c r="A27" s="40" t="s">
        <v>88</v>
      </c>
      <c r="B27" s="41"/>
      <c r="C27" s="24">
        <f>SUM(C28:C37)</f>
        <v>186760</v>
      </c>
      <c r="D27" s="24">
        <f>SUM(D28:D37)</f>
        <v>4045</v>
      </c>
      <c r="E27" s="24">
        <f>SUM(E28:E36)</f>
        <v>175966</v>
      </c>
      <c r="F27" s="24">
        <v>171921</v>
      </c>
      <c r="G27" s="24">
        <f>SUM(G28:G37)</f>
        <v>0</v>
      </c>
      <c r="H27" s="24">
        <f t="shared" si="0"/>
        <v>171921</v>
      </c>
      <c r="I27" s="24">
        <v>171921</v>
      </c>
      <c r="J27" s="24">
        <f>SUM(J28:J37)</f>
        <v>0</v>
      </c>
      <c r="K27" s="24">
        <f t="shared" si="1"/>
        <v>171921</v>
      </c>
    </row>
    <row r="28" spans="1:11" s="17" customFormat="1" ht="51.75" customHeight="1">
      <c r="A28" s="18" t="s">
        <v>5</v>
      </c>
      <c r="B28" s="19" t="s">
        <v>4</v>
      </c>
      <c r="C28" s="21">
        <v>145391</v>
      </c>
      <c r="D28" s="21">
        <f>543-145934</f>
        <v>-145391</v>
      </c>
      <c r="E28" s="21"/>
      <c r="F28" s="21">
        <v>145391</v>
      </c>
      <c r="G28" s="21"/>
      <c r="H28" s="21">
        <f t="shared" si="0"/>
        <v>145391</v>
      </c>
      <c r="I28" s="21">
        <v>145391</v>
      </c>
      <c r="J28" s="21"/>
      <c r="K28" s="21">
        <f t="shared" si="1"/>
        <v>145391</v>
      </c>
    </row>
    <row r="29" spans="1:11" s="17" customFormat="1" ht="51.75" customHeight="1">
      <c r="A29" s="18" t="s">
        <v>5</v>
      </c>
      <c r="B29" s="19" t="s">
        <v>116</v>
      </c>
      <c r="C29" s="21"/>
      <c r="D29" s="21">
        <v>146174</v>
      </c>
      <c r="E29" s="21">
        <f t="shared" si="2"/>
        <v>146174</v>
      </c>
      <c r="F29" s="21"/>
      <c r="G29" s="21"/>
      <c r="H29" s="21"/>
      <c r="I29" s="21"/>
      <c r="J29" s="21"/>
      <c r="K29" s="21"/>
    </row>
    <row r="30" spans="1:11" s="17" customFormat="1" ht="48" customHeight="1">
      <c r="A30" s="18" t="s">
        <v>6</v>
      </c>
      <c r="B30" s="19" t="s">
        <v>9</v>
      </c>
      <c r="C30" s="21">
        <v>11691</v>
      </c>
      <c r="D30" s="21">
        <f>-27-11664</f>
        <v>-11691</v>
      </c>
      <c r="E30" s="21"/>
      <c r="F30" s="21">
        <v>11691</v>
      </c>
      <c r="G30" s="21"/>
      <c r="H30" s="21">
        <f t="shared" si="0"/>
        <v>11691</v>
      </c>
      <c r="I30" s="21">
        <v>11691</v>
      </c>
      <c r="J30" s="21"/>
      <c r="K30" s="21">
        <f t="shared" si="1"/>
        <v>11691</v>
      </c>
    </row>
    <row r="31" spans="1:11" s="17" customFormat="1" ht="78.75">
      <c r="A31" s="18" t="s">
        <v>124</v>
      </c>
      <c r="B31" s="19" t="s">
        <v>129</v>
      </c>
      <c r="C31" s="21"/>
      <c r="D31" s="21">
        <f>255+11614</f>
        <v>11869</v>
      </c>
      <c r="E31" s="21">
        <f t="shared" si="2"/>
        <v>11869</v>
      </c>
      <c r="F31" s="21"/>
      <c r="G31" s="21"/>
      <c r="H31" s="21"/>
      <c r="I31" s="21"/>
      <c r="J31" s="21"/>
      <c r="K31" s="21"/>
    </row>
    <row r="32" spans="1:11" s="17" customFormat="1" ht="63">
      <c r="A32" s="18" t="s">
        <v>122</v>
      </c>
      <c r="B32" s="33" t="s">
        <v>112</v>
      </c>
      <c r="C32" s="21"/>
      <c r="D32" s="21">
        <v>100</v>
      </c>
      <c r="E32" s="21">
        <f t="shared" si="2"/>
        <v>100</v>
      </c>
      <c r="F32" s="21"/>
      <c r="G32" s="21"/>
      <c r="H32" s="21"/>
      <c r="I32" s="21"/>
      <c r="J32" s="21"/>
      <c r="K32" s="21"/>
    </row>
    <row r="33" spans="1:11" s="17" customFormat="1" ht="47.25">
      <c r="A33" s="18" t="s">
        <v>8</v>
      </c>
      <c r="B33" s="19" t="s">
        <v>7</v>
      </c>
      <c r="C33" s="21">
        <v>14839</v>
      </c>
      <c r="D33" s="21">
        <f>-7989-6416</f>
        <v>-14405</v>
      </c>
      <c r="E33" s="21">
        <f>C33+D33</f>
        <v>434</v>
      </c>
      <c r="F33" s="21">
        <v>14839</v>
      </c>
      <c r="G33" s="21"/>
      <c r="H33" s="21">
        <f>F33+G33</f>
        <v>14839</v>
      </c>
      <c r="I33" s="21">
        <v>14839</v>
      </c>
      <c r="J33" s="21"/>
      <c r="K33" s="21"/>
    </row>
    <row r="34" spans="1:11" s="17" customFormat="1" ht="79.5" customHeight="1">
      <c r="A34" s="18" t="s">
        <v>125</v>
      </c>
      <c r="B34" s="19" t="s">
        <v>130</v>
      </c>
      <c r="C34" s="21"/>
      <c r="D34" s="21">
        <v>50</v>
      </c>
      <c r="E34" s="21">
        <f t="shared" si="2"/>
        <v>50</v>
      </c>
      <c r="F34" s="21"/>
      <c r="G34" s="21"/>
      <c r="H34" s="21"/>
      <c r="I34" s="21"/>
      <c r="J34" s="21"/>
      <c r="K34" s="21"/>
    </row>
    <row r="35" spans="1:11" s="17" customFormat="1" ht="63">
      <c r="A35" s="18" t="s">
        <v>123</v>
      </c>
      <c r="B35" s="19" t="s">
        <v>126</v>
      </c>
      <c r="C35" s="21"/>
      <c r="D35" s="21">
        <f>5665+5586</f>
        <v>11251</v>
      </c>
      <c r="E35" s="21">
        <f t="shared" si="2"/>
        <v>11251</v>
      </c>
      <c r="F35" s="21"/>
      <c r="G35" s="21"/>
      <c r="H35" s="21"/>
      <c r="I35" s="21"/>
      <c r="J35" s="21"/>
      <c r="K35" s="21"/>
    </row>
    <row r="36" spans="1:11" s="17" customFormat="1" ht="50.25" customHeight="1">
      <c r="A36" s="18" t="s">
        <v>114</v>
      </c>
      <c r="B36" s="19" t="s">
        <v>7</v>
      </c>
      <c r="C36" s="21"/>
      <c r="D36" s="21">
        <f>5448+640</f>
        <v>6088</v>
      </c>
      <c r="E36" s="21">
        <f t="shared" si="2"/>
        <v>6088</v>
      </c>
      <c r="F36" s="21"/>
      <c r="G36" s="21"/>
      <c r="H36" s="21"/>
      <c r="I36" s="21"/>
      <c r="J36" s="21"/>
      <c r="K36" s="21"/>
    </row>
    <row r="37" spans="1:11" s="17" customFormat="1" ht="47.25" hidden="1">
      <c r="A37" s="18" t="s">
        <v>8</v>
      </c>
      <c r="B37" s="19" t="s">
        <v>7</v>
      </c>
      <c r="C37" s="21">
        <v>14839</v>
      </c>
      <c r="D37" s="21"/>
      <c r="E37" s="21"/>
      <c r="F37" s="21"/>
      <c r="G37" s="21"/>
      <c r="H37" s="21"/>
      <c r="I37" s="21"/>
      <c r="J37" s="21"/>
      <c r="K37" s="21">
        <f t="shared" si="1"/>
        <v>0</v>
      </c>
    </row>
    <row r="38" spans="1:11" s="25" customFormat="1" ht="18.75" customHeight="1">
      <c r="A38" s="40" t="s">
        <v>84</v>
      </c>
      <c r="B38" s="41"/>
      <c r="C38" s="24">
        <f>SUM(C39:C42)</f>
        <v>94335</v>
      </c>
      <c r="D38" s="24">
        <f>SUM(D39:D42)</f>
        <v>20653</v>
      </c>
      <c r="E38" s="24">
        <f t="shared" si="2"/>
        <v>114988</v>
      </c>
      <c r="F38" s="24">
        <v>102171</v>
      </c>
      <c r="G38" s="24">
        <f>SUM(G39:G42)</f>
        <v>0</v>
      </c>
      <c r="H38" s="24">
        <f t="shared" si="0"/>
        <v>102171</v>
      </c>
      <c r="I38" s="24">
        <v>106537</v>
      </c>
      <c r="J38" s="24">
        <f>SUM(J39:J42)</f>
        <v>0</v>
      </c>
      <c r="K38" s="24">
        <f t="shared" si="1"/>
        <v>106537</v>
      </c>
    </row>
    <row r="39" spans="1:11" s="17" customFormat="1" ht="48.75" customHeight="1">
      <c r="A39" s="18" t="s">
        <v>5</v>
      </c>
      <c r="B39" s="19" t="s">
        <v>4</v>
      </c>
      <c r="C39" s="21">
        <f>86985+350</f>
        <v>87335</v>
      </c>
      <c r="D39" s="21">
        <v>-87335</v>
      </c>
      <c r="E39" s="21"/>
      <c r="F39" s="21">
        <v>94491</v>
      </c>
      <c r="G39" s="21">
        <v>-94491</v>
      </c>
      <c r="H39" s="21">
        <f t="shared" si="0"/>
        <v>0</v>
      </c>
      <c r="I39" s="21">
        <v>98017</v>
      </c>
      <c r="J39" s="31">
        <v>-98017</v>
      </c>
      <c r="K39" s="31">
        <f t="shared" si="1"/>
        <v>0</v>
      </c>
    </row>
    <row r="40" spans="1:11" s="17" customFormat="1" ht="48.75" customHeight="1">
      <c r="A40" s="18" t="s">
        <v>5</v>
      </c>
      <c r="B40" s="19" t="s">
        <v>115</v>
      </c>
      <c r="C40" s="21"/>
      <c r="D40" s="21">
        <f>87335+11953</f>
        <v>99288</v>
      </c>
      <c r="E40" s="21">
        <f t="shared" si="2"/>
        <v>99288</v>
      </c>
      <c r="F40" s="21"/>
      <c r="G40" s="21">
        <v>94491</v>
      </c>
      <c r="H40" s="21">
        <f t="shared" si="0"/>
        <v>94491</v>
      </c>
      <c r="I40" s="21"/>
      <c r="J40" s="31">
        <v>98017</v>
      </c>
      <c r="K40" s="31">
        <f t="shared" si="1"/>
        <v>98017</v>
      </c>
    </row>
    <row r="41" spans="1:11" s="17" customFormat="1" ht="48.75" customHeight="1">
      <c r="A41" s="18" t="s">
        <v>8</v>
      </c>
      <c r="B41" s="19" t="s">
        <v>7</v>
      </c>
      <c r="C41" s="21">
        <v>7000</v>
      </c>
      <c r="D41" s="21">
        <v>-7000</v>
      </c>
      <c r="E41" s="21"/>
      <c r="F41" s="21">
        <v>7680</v>
      </c>
      <c r="G41" s="21">
        <v>-7680</v>
      </c>
      <c r="H41" s="21">
        <f t="shared" si="0"/>
        <v>0</v>
      </c>
      <c r="I41" s="21">
        <v>8520</v>
      </c>
      <c r="J41" s="31">
        <v>-8520</v>
      </c>
      <c r="K41" s="31">
        <f t="shared" si="1"/>
        <v>0</v>
      </c>
    </row>
    <row r="42" spans="1:11" s="17" customFormat="1" ht="49.5" customHeight="1">
      <c r="A42" s="18" t="s">
        <v>114</v>
      </c>
      <c r="B42" s="19" t="s">
        <v>7</v>
      </c>
      <c r="C42" s="21"/>
      <c r="D42" s="21">
        <f>7000+8700</f>
        <v>15700</v>
      </c>
      <c r="E42" s="21">
        <f>C42+D42</f>
        <v>15700</v>
      </c>
      <c r="F42" s="21"/>
      <c r="G42" s="21">
        <v>7680</v>
      </c>
      <c r="H42" s="21"/>
      <c r="I42" s="21"/>
      <c r="J42" s="31">
        <v>8520</v>
      </c>
      <c r="K42" s="31"/>
    </row>
    <row r="43" spans="1:11" s="25" customFormat="1" ht="20.25" customHeight="1">
      <c r="A43" s="40" t="s">
        <v>85</v>
      </c>
      <c r="B43" s="41"/>
      <c r="C43" s="29">
        <f>SUM(C44:C46)</f>
        <v>160394</v>
      </c>
      <c r="D43" s="29">
        <f>SUM(D44:D52)</f>
        <v>-680</v>
      </c>
      <c r="E43" s="29">
        <f t="shared" si="2"/>
        <v>159714</v>
      </c>
      <c r="F43" s="29">
        <v>172423</v>
      </c>
      <c r="G43" s="29">
        <f>SUM(G44:G46)</f>
        <v>0</v>
      </c>
      <c r="H43" s="29">
        <f t="shared" si="0"/>
        <v>172423</v>
      </c>
      <c r="I43" s="29">
        <v>184838</v>
      </c>
      <c r="J43" s="29">
        <f>SUM(J44:J46)</f>
        <v>0</v>
      </c>
      <c r="K43" s="29">
        <f t="shared" si="1"/>
        <v>184838</v>
      </c>
    </row>
    <row r="44" spans="1:11" s="17" customFormat="1" ht="50.25" customHeight="1">
      <c r="A44" s="18" t="s">
        <v>5</v>
      </c>
      <c r="B44" s="19" t="s">
        <v>4</v>
      </c>
      <c r="C44" s="21">
        <v>157402</v>
      </c>
      <c r="D44" s="21">
        <v>-157402</v>
      </c>
      <c r="E44" s="21"/>
      <c r="F44" s="21">
        <v>169207</v>
      </c>
      <c r="G44" s="21"/>
      <c r="H44" s="21">
        <f t="shared" si="0"/>
        <v>169207</v>
      </c>
      <c r="I44" s="21">
        <v>181390</v>
      </c>
      <c r="J44" s="21"/>
      <c r="K44" s="21">
        <f t="shared" si="1"/>
        <v>181390</v>
      </c>
    </row>
    <row r="45" spans="1:11" s="17" customFormat="1" ht="48" customHeight="1">
      <c r="A45" s="18" t="s">
        <v>6</v>
      </c>
      <c r="B45" s="19" t="s">
        <v>9</v>
      </c>
      <c r="C45" s="21">
        <v>840</v>
      </c>
      <c r="D45" s="21">
        <v>-840</v>
      </c>
      <c r="E45" s="21"/>
      <c r="F45" s="21">
        <v>903</v>
      </c>
      <c r="G45" s="21"/>
      <c r="H45" s="21">
        <f t="shared" si="0"/>
        <v>903</v>
      </c>
      <c r="I45" s="21">
        <v>968</v>
      </c>
      <c r="J45" s="21"/>
      <c r="K45" s="21">
        <f t="shared" si="1"/>
        <v>968</v>
      </c>
    </row>
    <row r="46" spans="1:11" s="17" customFormat="1" ht="47.25">
      <c r="A46" s="18" t="s">
        <v>8</v>
      </c>
      <c r="B46" s="19" t="s">
        <v>7</v>
      </c>
      <c r="C46" s="21">
        <v>2152</v>
      </c>
      <c r="D46" s="21">
        <v>-2152</v>
      </c>
      <c r="E46" s="21"/>
      <c r="F46" s="21">
        <v>2313</v>
      </c>
      <c r="G46" s="21"/>
      <c r="H46" s="21">
        <f t="shared" si="0"/>
        <v>2313</v>
      </c>
      <c r="I46" s="21">
        <v>2480</v>
      </c>
      <c r="J46" s="21"/>
      <c r="K46" s="21">
        <f t="shared" si="1"/>
        <v>2480</v>
      </c>
    </row>
    <row r="47" spans="1:11" s="17" customFormat="1" ht="51.75" customHeight="1">
      <c r="A47" s="32" t="s">
        <v>5</v>
      </c>
      <c r="B47" s="19" t="s">
        <v>116</v>
      </c>
      <c r="C47" s="21">
        <v>0</v>
      </c>
      <c r="D47" s="21">
        <v>156555</v>
      </c>
      <c r="E47" s="21">
        <f t="shared" si="2"/>
        <v>156555</v>
      </c>
      <c r="F47" s="21"/>
      <c r="G47" s="21"/>
      <c r="H47" s="21"/>
      <c r="I47" s="21"/>
      <c r="J47" s="21"/>
      <c r="K47" s="21"/>
    </row>
    <row r="48" spans="1:11" s="17" customFormat="1" ht="78.75">
      <c r="A48" s="18" t="s">
        <v>109</v>
      </c>
      <c r="B48" s="19" t="s">
        <v>129</v>
      </c>
      <c r="C48" s="21"/>
      <c r="D48" s="21">
        <v>696</v>
      </c>
      <c r="E48" s="21">
        <f t="shared" si="2"/>
        <v>696</v>
      </c>
      <c r="F48" s="21"/>
      <c r="G48" s="21"/>
      <c r="H48" s="21"/>
      <c r="I48" s="21"/>
      <c r="J48" s="21"/>
      <c r="K48" s="21"/>
    </row>
    <row r="49" spans="1:11" s="17" customFormat="1" ht="63">
      <c r="A49" s="18" t="s">
        <v>111</v>
      </c>
      <c r="B49" s="34" t="s">
        <v>112</v>
      </c>
      <c r="C49" s="21"/>
      <c r="D49" s="21">
        <v>15</v>
      </c>
      <c r="E49" s="21">
        <f t="shared" si="2"/>
        <v>15</v>
      </c>
      <c r="F49" s="21"/>
      <c r="G49" s="21"/>
      <c r="H49" s="21"/>
      <c r="I49" s="21"/>
      <c r="J49" s="21"/>
      <c r="K49" s="21"/>
    </row>
    <row r="50" spans="1:11" s="17" customFormat="1" ht="63" customHeight="1">
      <c r="A50" s="18" t="s">
        <v>8</v>
      </c>
      <c r="B50" s="19" t="s">
        <v>110</v>
      </c>
      <c r="C50" s="21"/>
      <c r="D50" s="21">
        <v>5</v>
      </c>
      <c r="E50" s="21">
        <f t="shared" si="2"/>
        <v>5</v>
      </c>
      <c r="F50" s="21"/>
      <c r="G50" s="21"/>
      <c r="H50" s="21"/>
      <c r="I50" s="21"/>
      <c r="J50" s="21"/>
      <c r="K50" s="21"/>
    </row>
    <row r="51" spans="1:11" s="17" customFormat="1" ht="63">
      <c r="A51" s="18" t="s">
        <v>123</v>
      </c>
      <c r="B51" s="19" t="s">
        <v>127</v>
      </c>
      <c r="C51" s="21"/>
      <c r="D51" s="21">
        <v>417</v>
      </c>
      <c r="E51" s="21">
        <f t="shared" si="2"/>
        <v>417</v>
      </c>
      <c r="F51" s="21"/>
      <c r="G51" s="21"/>
      <c r="H51" s="21"/>
      <c r="I51" s="21"/>
      <c r="J51" s="21"/>
      <c r="K51" s="21"/>
    </row>
    <row r="52" spans="1:11" s="17" customFormat="1" ht="47.25">
      <c r="A52" s="18" t="s">
        <v>114</v>
      </c>
      <c r="B52" s="19" t="s">
        <v>7</v>
      </c>
      <c r="C52" s="21"/>
      <c r="D52" s="21">
        <v>2026</v>
      </c>
      <c r="E52" s="21">
        <f t="shared" si="2"/>
        <v>2026</v>
      </c>
      <c r="F52" s="21"/>
      <c r="G52" s="21"/>
      <c r="H52" s="21"/>
      <c r="I52" s="21"/>
      <c r="J52" s="21"/>
      <c r="K52" s="21"/>
    </row>
    <row r="53" spans="1:11" s="25" customFormat="1" ht="34.5" customHeight="1">
      <c r="A53" s="40" t="s">
        <v>128</v>
      </c>
      <c r="B53" s="41"/>
      <c r="C53" s="29">
        <f>C54</f>
        <v>4000</v>
      </c>
      <c r="D53" s="29">
        <f>D54+D55</f>
        <v>0</v>
      </c>
      <c r="E53" s="29">
        <f t="shared" si="2"/>
        <v>4000</v>
      </c>
      <c r="F53" s="29">
        <v>4500</v>
      </c>
      <c r="G53" s="29">
        <f>G54</f>
        <v>0</v>
      </c>
      <c r="H53" s="29">
        <f t="shared" si="0"/>
        <v>4500</v>
      </c>
      <c r="I53" s="29">
        <v>5000</v>
      </c>
      <c r="J53" s="29">
        <f>J54</f>
        <v>0</v>
      </c>
      <c r="K53" s="29">
        <f t="shared" si="1"/>
        <v>5000</v>
      </c>
    </row>
    <row r="54" spans="1:11" s="17" customFormat="1" ht="51" customHeight="1">
      <c r="A54" s="18" t="s">
        <v>5</v>
      </c>
      <c r="B54" s="19" t="s">
        <v>4</v>
      </c>
      <c r="C54" s="21">
        <v>4000</v>
      </c>
      <c r="D54" s="21">
        <v>-4000</v>
      </c>
      <c r="E54" s="21"/>
      <c r="F54" s="21">
        <v>4500</v>
      </c>
      <c r="G54" s="21"/>
      <c r="H54" s="21">
        <f t="shared" si="0"/>
        <v>4500</v>
      </c>
      <c r="I54" s="21">
        <v>5000</v>
      </c>
      <c r="J54" s="21"/>
      <c r="K54" s="21">
        <f t="shared" si="1"/>
        <v>5000</v>
      </c>
    </row>
    <row r="55" spans="1:11" s="17" customFormat="1" ht="51" customHeight="1">
      <c r="A55" s="18" t="s">
        <v>5</v>
      </c>
      <c r="B55" s="19" t="s">
        <v>116</v>
      </c>
      <c r="C55" s="21"/>
      <c r="D55" s="21">
        <v>4000</v>
      </c>
      <c r="E55" s="21">
        <f t="shared" si="2"/>
        <v>4000</v>
      </c>
      <c r="F55" s="21"/>
      <c r="G55" s="21"/>
      <c r="H55" s="21"/>
      <c r="I55" s="21"/>
      <c r="J55" s="21"/>
      <c r="K55" s="21"/>
    </row>
    <row r="56" spans="1:11" s="25" customFormat="1" ht="21.75" customHeight="1">
      <c r="A56" s="40" t="s">
        <v>86</v>
      </c>
      <c r="B56" s="41"/>
      <c r="C56" s="29">
        <f>SUM(C57:C59)</f>
        <v>4200</v>
      </c>
      <c r="D56" s="29">
        <f>SUM(D57:D60)</f>
        <v>0</v>
      </c>
      <c r="E56" s="29">
        <f t="shared" si="2"/>
        <v>4200</v>
      </c>
      <c r="F56" s="29">
        <v>4500</v>
      </c>
      <c r="G56" s="29">
        <f>SUM(G57:G59)</f>
        <v>0</v>
      </c>
      <c r="H56" s="29">
        <f t="shared" si="0"/>
        <v>4500</v>
      </c>
      <c r="I56" s="29">
        <v>4800</v>
      </c>
      <c r="J56" s="29">
        <f>SUM(J57:J59)</f>
        <v>0</v>
      </c>
      <c r="K56" s="29">
        <f t="shared" si="1"/>
        <v>4800</v>
      </c>
    </row>
    <row r="57" spans="1:11" s="17" customFormat="1" ht="50.25" customHeight="1">
      <c r="A57" s="18" t="s">
        <v>5</v>
      </c>
      <c r="B57" s="19" t="s">
        <v>4</v>
      </c>
      <c r="C57" s="21">
        <v>1200</v>
      </c>
      <c r="D57" s="21">
        <v>-1200</v>
      </c>
      <c r="E57" s="21"/>
      <c r="F57" s="21">
        <v>1300</v>
      </c>
      <c r="G57" s="21"/>
      <c r="H57" s="21">
        <f t="shared" si="0"/>
        <v>1300</v>
      </c>
      <c r="I57" s="21">
        <v>1400</v>
      </c>
      <c r="J57" s="21"/>
      <c r="K57" s="21">
        <f t="shared" si="1"/>
        <v>1400</v>
      </c>
    </row>
    <row r="58" spans="1:11" s="17" customFormat="1" ht="50.25" customHeight="1">
      <c r="A58" s="18" t="s">
        <v>5</v>
      </c>
      <c r="B58" s="19" t="s">
        <v>116</v>
      </c>
      <c r="C58" s="21"/>
      <c r="D58" s="21">
        <v>1200</v>
      </c>
      <c r="E58" s="21">
        <f t="shared" si="2"/>
        <v>1200</v>
      </c>
      <c r="F58" s="21"/>
      <c r="G58" s="21"/>
      <c r="H58" s="21"/>
      <c r="I58" s="21"/>
      <c r="J58" s="21"/>
      <c r="K58" s="21"/>
    </row>
    <row r="59" spans="1:11" s="17" customFormat="1" ht="48.75" customHeight="1">
      <c r="A59" s="18" t="s">
        <v>8</v>
      </c>
      <c r="B59" s="19" t="s">
        <v>7</v>
      </c>
      <c r="C59" s="21">
        <v>3000</v>
      </c>
      <c r="D59" s="21">
        <v>-3000</v>
      </c>
      <c r="E59" s="21"/>
      <c r="F59" s="21">
        <v>3200</v>
      </c>
      <c r="G59" s="21"/>
      <c r="H59" s="21">
        <f t="shared" si="0"/>
        <v>3200</v>
      </c>
      <c r="I59" s="21">
        <v>3400</v>
      </c>
      <c r="J59" s="21"/>
      <c r="K59" s="21">
        <f t="shared" si="1"/>
        <v>3400</v>
      </c>
    </row>
    <row r="60" spans="1:11" s="17" customFormat="1" ht="50.25" customHeight="1">
      <c r="A60" s="18" t="s">
        <v>114</v>
      </c>
      <c r="B60" s="19" t="s">
        <v>7</v>
      </c>
      <c r="C60" s="21"/>
      <c r="D60" s="21">
        <v>3000</v>
      </c>
      <c r="E60" s="21">
        <f>C60+D60</f>
        <v>3000</v>
      </c>
      <c r="F60" s="21"/>
      <c r="G60" s="21"/>
      <c r="H60" s="21"/>
      <c r="I60" s="21"/>
      <c r="J60" s="21"/>
      <c r="K60" s="21"/>
    </row>
    <row r="61" spans="1:11" s="25" customFormat="1" ht="16.5" customHeight="1">
      <c r="A61" s="40" t="s">
        <v>96</v>
      </c>
      <c r="B61" s="41"/>
      <c r="C61" s="29">
        <f aca="true" t="shared" si="3" ref="C61:I61">SUM(C62:C64)</f>
        <v>2700</v>
      </c>
      <c r="D61" s="29">
        <f t="shared" si="3"/>
        <v>0</v>
      </c>
      <c r="E61" s="29">
        <f t="shared" si="3"/>
        <v>2700</v>
      </c>
      <c r="F61" s="29">
        <f t="shared" si="3"/>
        <v>3000</v>
      </c>
      <c r="G61" s="29">
        <f t="shared" si="3"/>
        <v>0</v>
      </c>
      <c r="H61" s="29">
        <f t="shared" si="3"/>
        <v>3000</v>
      </c>
      <c r="I61" s="29">
        <f t="shared" si="3"/>
        <v>3300</v>
      </c>
      <c r="J61" s="29">
        <f>SUM(J62:J63)</f>
        <v>0</v>
      </c>
      <c r="K61" s="29">
        <f t="shared" si="1"/>
        <v>3300</v>
      </c>
    </row>
    <row r="62" spans="1:11" s="17" customFormat="1" ht="50.25" customHeight="1">
      <c r="A62" s="18" t="s">
        <v>5</v>
      </c>
      <c r="B62" s="19" t="s">
        <v>4</v>
      </c>
      <c r="C62" s="21">
        <v>2600</v>
      </c>
      <c r="D62" s="21">
        <v>-2600</v>
      </c>
      <c r="E62" s="21"/>
      <c r="F62" s="21">
        <v>2900</v>
      </c>
      <c r="G62" s="21"/>
      <c r="H62" s="21">
        <f t="shared" si="0"/>
        <v>2900</v>
      </c>
      <c r="I62" s="21">
        <v>3200</v>
      </c>
      <c r="J62" s="21"/>
      <c r="K62" s="21">
        <f t="shared" si="1"/>
        <v>3200</v>
      </c>
    </row>
    <row r="63" spans="1:11" s="17" customFormat="1" ht="50.25" customHeight="1">
      <c r="A63" s="18" t="s">
        <v>8</v>
      </c>
      <c r="B63" s="19" t="s">
        <v>7</v>
      </c>
      <c r="C63" s="21">
        <v>100</v>
      </c>
      <c r="D63" s="21">
        <v>-100</v>
      </c>
      <c r="E63" s="21"/>
      <c r="F63" s="21">
        <v>100</v>
      </c>
      <c r="G63" s="21"/>
      <c r="H63" s="21">
        <f t="shared" si="0"/>
        <v>100</v>
      </c>
      <c r="I63" s="21">
        <v>100</v>
      </c>
      <c r="J63" s="21"/>
      <c r="K63" s="21">
        <f t="shared" si="1"/>
        <v>100</v>
      </c>
    </row>
    <row r="64" spans="1:11" s="17" customFormat="1" ht="50.25" customHeight="1">
      <c r="A64" s="18" t="s">
        <v>114</v>
      </c>
      <c r="B64" s="19" t="s">
        <v>7</v>
      </c>
      <c r="C64" s="21"/>
      <c r="D64" s="21">
        <v>2700</v>
      </c>
      <c r="E64" s="21">
        <f t="shared" si="2"/>
        <v>2700</v>
      </c>
      <c r="F64" s="21"/>
      <c r="G64" s="21"/>
      <c r="H64" s="21"/>
      <c r="I64" s="21"/>
      <c r="J64" s="21"/>
      <c r="K64" s="21"/>
    </row>
    <row r="65" spans="1:11" s="25" customFormat="1" ht="33" customHeight="1">
      <c r="A65" s="40" t="s">
        <v>87</v>
      </c>
      <c r="B65" s="41"/>
      <c r="C65" s="29">
        <f>SUM(C66)</f>
        <v>20</v>
      </c>
      <c r="D65" s="29">
        <f>SUM(D66+D67)</f>
        <v>0</v>
      </c>
      <c r="E65" s="29">
        <f t="shared" si="2"/>
        <v>20</v>
      </c>
      <c r="F65" s="29">
        <v>20</v>
      </c>
      <c r="G65" s="29">
        <f>SUM(G66)</f>
        <v>0</v>
      </c>
      <c r="H65" s="29">
        <f t="shared" si="0"/>
        <v>20</v>
      </c>
      <c r="I65" s="29">
        <v>20</v>
      </c>
      <c r="J65" s="29">
        <f>SUM(J66)</f>
        <v>0</v>
      </c>
      <c r="K65" s="29">
        <f t="shared" si="1"/>
        <v>20</v>
      </c>
    </row>
    <row r="66" spans="1:11" s="17" customFormat="1" ht="49.5" customHeight="1">
      <c r="A66" s="18" t="s">
        <v>5</v>
      </c>
      <c r="B66" s="19" t="s">
        <v>4</v>
      </c>
      <c r="C66" s="21">
        <v>20</v>
      </c>
      <c r="D66" s="21">
        <v>-20</v>
      </c>
      <c r="E66" s="21"/>
      <c r="F66" s="21">
        <v>20</v>
      </c>
      <c r="G66" s="21"/>
      <c r="H66" s="21">
        <f t="shared" si="0"/>
        <v>20</v>
      </c>
      <c r="I66" s="21">
        <v>20</v>
      </c>
      <c r="J66" s="21"/>
      <c r="K66" s="21">
        <f t="shared" si="1"/>
        <v>20</v>
      </c>
    </row>
    <row r="67" spans="1:11" s="17" customFormat="1" ht="49.5" customHeight="1">
      <c r="A67" s="18" t="s">
        <v>5</v>
      </c>
      <c r="B67" s="19" t="s">
        <v>116</v>
      </c>
      <c r="C67" s="21"/>
      <c r="D67" s="21">
        <v>20</v>
      </c>
      <c r="E67" s="21">
        <f t="shared" si="2"/>
        <v>20</v>
      </c>
      <c r="F67" s="21"/>
      <c r="G67" s="21"/>
      <c r="H67" s="21"/>
      <c r="I67" s="21"/>
      <c r="J67" s="21"/>
      <c r="K67" s="21"/>
    </row>
    <row r="68" spans="1:11" s="25" customFormat="1" ht="33" customHeight="1">
      <c r="A68" s="40" t="s">
        <v>102</v>
      </c>
      <c r="B68" s="41"/>
      <c r="C68" s="29">
        <f>SUM(C69:C71)</f>
        <v>550</v>
      </c>
      <c r="D68" s="29">
        <f>SUM(D69:D72)</f>
        <v>0</v>
      </c>
      <c r="E68" s="29">
        <f t="shared" si="2"/>
        <v>550</v>
      </c>
      <c r="F68" s="29">
        <v>600</v>
      </c>
      <c r="G68" s="29">
        <f>SUM(G69:G71)</f>
        <v>0</v>
      </c>
      <c r="H68" s="29">
        <f t="shared" si="0"/>
        <v>600</v>
      </c>
      <c r="I68" s="29">
        <v>700</v>
      </c>
      <c r="J68" s="29">
        <f>SUM(J69:J71)</f>
        <v>0</v>
      </c>
      <c r="K68" s="29">
        <f t="shared" si="1"/>
        <v>700</v>
      </c>
    </row>
    <row r="69" spans="1:11" s="17" customFormat="1" ht="52.5" customHeight="1">
      <c r="A69" s="18" t="s">
        <v>5</v>
      </c>
      <c r="B69" s="19" t="s">
        <v>4</v>
      </c>
      <c r="C69" s="21">
        <v>500</v>
      </c>
      <c r="D69" s="21">
        <v>-500</v>
      </c>
      <c r="E69" s="21"/>
      <c r="F69" s="21">
        <v>550</v>
      </c>
      <c r="G69" s="21"/>
      <c r="H69" s="21">
        <f t="shared" si="0"/>
        <v>550</v>
      </c>
      <c r="I69" s="21">
        <v>650</v>
      </c>
      <c r="J69" s="21"/>
      <c r="K69" s="21">
        <f t="shared" si="1"/>
        <v>650</v>
      </c>
    </row>
    <row r="70" spans="1:11" s="17" customFormat="1" ht="52.5" customHeight="1">
      <c r="A70" s="18" t="s">
        <v>5</v>
      </c>
      <c r="B70" s="19" t="s">
        <v>116</v>
      </c>
      <c r="C70" s="21"/>
      <c r="D70" s="21">
        <v>500</v>
      </c>
      <c r="E70" s="21">
        <f t="shared" si="2"/>
        <v>500</v>
      </c>
      <c r="F70" s="21"/>
      <c r="G70" s="21"/>
      <c r="H70" s="21"/>
      <c r="I70" s="21"/>
      <c r="J70" s="21"/>
      <c r="K70" s="21"/>
    </row>
    <row r="71" spans="1:11" s="17" customFormat="1" ht="47.25">
      <c r="A71" s="18" t="s">
        <v>8</v>
      </c>
      <c r="B71" s="19" t="s">
        <v>7</v>
      </c>
      <c r="C71" s="21">
        <v>50</v>
      </c>
      <c r="D71" s="21">
        <v>-50</v>
      </c>
      <c r="E71" s="21"/>
      <c r="F71" s="21">
        <v>50</v>
      </c>
      <c r="G71" s="21"/>
      <c r="H71" s="21">
        <f t="shared" si="0"/>
        <v>50</v>
      </c>
      <c r="I71" s="21">
        <v>50</v>
      </c>
      <c r="J71" s="21"/>
      <c r="K71" s="21">
        <f t="shared" si="1"/>
        <v>50</v>
      </c>
    </row>
    <row r="72" spans="1:11" s="17" customFormat="1" ht="47.25">
      <c r="A72" s="18" t="s">
        <v>114</v>
      </c>
      <c r="B72" s="19" t="s">
        <v>7</v>
      </c>
      <c r="C72" s="21"/>
      <c r="D72" s="21">
        <v>50</v>
      </c>
      <c r="E72" s="21">
        <f t="shared" si="2"/>
        <v>50</v>
      </c>
      <c r="F72" s="21"/>
      <c r="G72" s="21"/>
      <c r="H72" s="21"/>
      <c r="I72" s="21"/>
      <c r="J72" s="21"/>
      <c r="K72" s="21"/>
    </row>
    <row r="73" spans="1:11" s="25" customFormat="1" ht="17.25" customHeight="1">
      <c r="A73" s="40" t="s">
        <v>93</v>
      </c>
      <c r="B73" s="41"/>
      <c r="C73" s="29">
        <f>SUM(C74:C75)</f>
        <v>773</v>
      </c>
      <c r="D73" s="29">
        <f>SUM(D74:D76)</f>
        <v>0</v>
      </c>
      <c r="E73" s="29">
        <f t="shared" si="2"/>
        <v>773</v>
      </c>
      <c r="F73" s="29">
        <v>890</v>
      </c>
      <c r="G73" s="29">
        <f>SUM(G74:G75)</f>
        <v>0</v>
      </c>
      <c r="H73" s="29">
        <f t="shared" si="0"/>
        <v>890</v>
      </c>
      <c r="I73" s="29">
        <v>1000</v>
      </c>
      <c r="J73" s="29">
        <f>SUM(J74:J75)</f>
        <v>0</v>
      </c>
      <c r="K73" s="29">
        <f t="shared" si="1"/>
        <v>1000</v>
      </c>
    </row>
    <row r="74" spans="1:11" s="17" customFormat="1" ht="50.25" customHeight="1">
      <c r="A74" s="18" t="s">
        <v>5</v>
      </c>
      <c r="B74" s="19" t="s">
        <v>4</v>
      </c>
      <c r="C74" s="21">
        <v>773</v>
      </c>
      <c r="D74" s="21">
        <v>-773</v>
      </c>
      <c r="E74" s="21"/>
      <c r="F74" s="21">
        <v>890</v>
      </c>
      <c r="G74" s="21"/>
      <c r="H74" s="21">
        <f t="shared" si="0"/>
        <v>890</v>
      </c>
      <c r="I74" s="21">
        <v>1000</v>
      </c>
      <c r="J74" s="21"/>
      <c r="K74" s="21">
        <f t="shared" si="1"/>
        <v>1000</v>
      </c>
    </row>
    <row r="75" spans="1:11" s="17" customFormat="1" ht="47.25" hidden="1">
      <c r="A75" s="18" t="s">
        <v>8</v>
      </c>
      <c r="B75" s="19" t="s">
        <v>7</v>
      </c>
      <c r="C75" s="21"/>
      <c r="D75" s="21"/>
      <c r="E75" s="21">
        <f t="shared" si="2"/>
        <v>0</v>
      </c>
      <c r="F75" s="21"/>
      <c r="G75" s="21"/>
      <c r="H75" s="21">
        <f t="shared" si="0"/>
        <v>0</v>
      </c>
      <c r="I75" s="21"/>
      <c r="J75" s="21"/>
      <c r="K75" s="21">
        <f t="shared" si="1"/>
        <v>0</v>
      </c>
    </row>
    <row r="76" spans="1:11" s="17" customFormat="1" ht="47.25">
      <c r="A76" s="18" t="s">
        <v>5</v>
      </c>
      <c r="B76" s="19" t="s">
        <v>116</v>
      </c>
      <c r="C76" s="21"/>
      <c r="D76" s="21">
        <v>773</v>
      </c>
      <c r="E76" s="21">
        <f t="shared" si="2"/>
        <v>773</v>
      </c>
      <c r="F76" s="21"/>
      <c r="G76" s="21"/>
      <c r="H76" s="21"/>
      <c r="I76" s="21"/>
      <c r="J76" s="21"/>
      <c r="K76" s="21"/>
    </row>
    <row r="77" spans="1:11" s="25" customFormat="1" ht="50.25" customHeight="1">
      <c r="A77" s="40" t="s">
        <v>103</v>
      </c>
      <c r="B77" s="41"/>
      <c r="C77" s="29">
        <f>SUM(C78)</f>
        <v>480</v>
      </c>
      <c r="D77" s="29">
        <f>SUM(D78+D79)</f>
        <v>0</v>
      </c>
      <c r="E77" s="29">
        <f t="shared" si="2"/>
        <v>480</v>
      </c>
      <c r="F77" s="29">
        <v>490</v>
      </c>
      <c r="G77" s="29">
        <f>SUM(G78)</f>
        <v>0</v>
      </c>
      <c r="H77" s="29">
        <f t="shared" si="0"/>
        <v>490</v>
      </c>
      <c r="I77" s="29">
        <v>510</v>
      </c>
      <c r="J77" s="29">
        <f>SUM(J78)</f>
        <v>0</v>
      </c>
      <c r="K77" s="29">
        <f t="shared" si="1"/>
        <v>510</v>
      </c>
    </row>
    <row r="78" spans="1:11" s="17" customFormat="1" ht="48.75" customHeight="1">
      <c r="A78" s="18" t="s">
        <v>5</v>
      </c>
      <c r="B78" s="19" t="s">
        <v>4</v>
      </c>
      <c r="C78" s="21">
        <v>480</v>
      </c>
      <c r="D78" s="21">
        <v>-480</v>
      </c>
      <c r="E78" s="21"/>
      <c r="F78" s="21">
        <v>490</v>
      </c>
      <c r="G78" s="21"/>
      <c r="H78" s="21">
        <f t="shared" si="0"/>
        <v>490</v>
      </c>
      <c r="I78" s="21">
        <v>510</v>
      </c>
      <c r="J78" s="21"/>
      <c r="K78" s="21">
        <f t="shared" si="1"/>
        <v>510</v>
      </c>
    </row>
    <row r="79" spans="1:11" s="17" customFormat="1" ht="48.75" customHeight="1">
      <c r="A79" s="18" t="s">
        <v>5</v>
      </c>
      <c r="B79" s="19" t="s">
        <v>116</v>
      </c>
      <c r="C79" s="21"/>
      <c r="D79" s="21">
        <v>480</v>
      </c>
      <c r="E79" s="21">
        <f t="shared" si="2"/>
        <v>480</v>
      </c>
      <c r="F79" s="21"/>
      <c r="G79" s="21"/>
      <c r="H79" s="21"/>
      <c r="I79" s="21"/>
      <c r="J79" s="21"/>
      <c r="K79" s="21"/>
    </row>
    <row r="80" spans="1:11" s="25" customFormat="1" ht="22.5" customHeight="1">
      <c r="A80" s="40" t="s">
        <v>98</v>
      </c>
      <c r="B80" s="41"/>
      <c r="C80" s="29">
        <f>SUM(C81:C86)</f>
        <v>10000</v>
      </c>
      <c r="D80" s="29">
        <f>SUM(D81:D86)</f>
        <v>0</v>
      </c>
      <c r="E80" s="29">
        <f t="shared" si="2"/>
        <v>10000</v>
      </c>
      <c r="F80" s="29">
        <v>10000</v>
      </c>
      <c r="G80" s="29">
        <f>SUM(G81:G86)</f>
        <v>0</v>
      </c>
      <c r="H80" s="29">
        <f t="shared" si="0"/>
        <v>10000</v>
      </c>
      <c r="I80" s="29">
        <v>10000</v>
      </c>
      <c r="J80" s="29">
        <f>SUM(J81:J86)</f>
        <v>0</v>
      </c>
      <c r="K80" s="29">
        <f t="shared" si="1"/>
        <v>10000</v>
      </c>
    </row>
    <row r="81" spans="1:11" s="17" customFormat="1" ht="52.5" customHeight="1">
      <c r="A81" s="18" t="s">
        <v>5</v>
      </c>
      <c r="B81" s="19" t="s">
        <v>4</v>
      </c>
      <c r="C81" s="21">
        <v>8500</v>
      </c>
      <c r="D81" s="21">
        <v>-8500</v>
      </c>
      <c r="E81" s="21"/>
      <c r="F81" s="21">
        <v>9000</v>
      </c>
      <c r="G81" s="21">
        <v>-9000</v>
      </c>
      <c r="H81" s="21">
        <f t="shared" si="0"/>
        <v>0</v>
      </c>
      <c r="I81" s="21">
        <v>9000</v>
      </c>
      <c r="J81" s="31">
        <v>-9000</v>
      </c>
      <c r="K81" s="31">
        <f t="shared" si="1"/>
        <v>0</v>
      </c>
    </row>
    <row r="82" spans="1:11" s="17" customFormat="1" ht="57" customHeight="1">
      <c r="A82" s="18" t="s">
        <v>5</v>
      </c>
      <c r="B82" s="19" t="s">
        <v>116</v>
      </c>
      <c r="C82" s="21"/>
      <c r="D82" s="21">
        <v>8500</v>
      </c>
      <c r="E82" s="21">
        <f t="shared" si="2"/>
        <v>8500</v>
      </c>
      <c r="F82" s="21"/>
      <c r="G82" s="21">
        <v>9000</v>
      </c>
      <c r="H82" s="21">
        <f t="shared" si="0"/>
        <v>9000</v>
      </c>
      <c r="I82" s="21"/>
      <c r="J82" s="31">
        <v>9000</v>
      </c>
      <c r="K82" s="21"/>
    </row>
    <row r="83" spans="1:11" s="17" customFormat="1" ht="57" customHeight="1">
      <c r="A83" s="18" t="s">
        <v>8</v>
      </c>
      <c r="B83" s="19" t="s">
        <v>7</v>
      </c>
      <c r="C83" s="21">
        <v>1500</v>
      </c>
      <c r="D83" s="21">
        <v>-1500</v>
      </c>
      <c r="E83" s="21"/>
      <c r="F83" s="21">
        <v>1000</v>
      </c>
      <c r="G83" s="21">
        <v>-1000</v>
      </c>
      <c r="H83" s="21">
        <f t="shared" si="0"/>
        <v>0</v>
      </c>
      <c r="I83" s="21">
        <v>1000</v>
      </c>
      <c r="J83" s="31">
        <v>-1000</v>
      </c>
      <c r="K83" s="31">
        <f t="shared" si="1"/>
        <v>0</v>
      </c>
    </row>
    <row r="84" spans="1:11" s="17" customFormat="1" ht="70.5" customHeight="1">
      <c r="A84" s="18" t="s">
        <v>8</v>
      </c>
      <c r="B84" s="19" t="s">
        <v>110</v>
      </c>
      <c r="C84" s="21"/>
      <c r="D84" s="21">
        <v>230</v>
      </c>
      <c r="E84" s="21">
        <f t="shared" si="2"/>
        <v>230</v>
      </c>
      <c r="F84" s="21"/>
      <c r="G84" s="21">
        <v>200</v>
      </c>
      <c r="H84" s="21">
        <f t="shared" si="0"/>
        <v>200</v>
      </c>
      <c r="I84" s="21"/>
      <c r="J84" s="31">
        <v>200</v>
      </c>
      <c r="K84" s="31">
        <f t="shared" si="1"/>
        <v>200</v>
      </c>
    </row>
    <row r="85" spans="1:11" s="17" customFormat="1" ht="69.75" customHeight="1">
      <c r="A85" s="18" t="s">
        <v>117</v>
      </c>
      <c r="B85" s="19" t="s">
        <v>118</v>
      </c>
      <c r="C85" s="21"/>
      <c r="D85" s="21">
        <v>800</v>
      </c>
      <c r="E85" s="21">
        <f t="shared" si="2"/>
        <v>800</v>
      </c>
      <c r="F85" s="21"/>
      <c r="G85" s="21">
        <v>400</v>
      </c>
      <c r="H85" s="21">
        <f t="shared" si="0"/>
        <v>400</v>
      </c>
      <c r="I85" s="21"/>
      <c r="J85" s="31">
        <v>400</v>
      </c>
      <c r="K85" s="31">
        <f t="shared" si="1"/>
        <v>400</v>
      </c>
    </row>
    <row r="86" spans="1:11" s="17" customFormat="1" ht="57" customHeight="1">
      <c r="A86" s="18" t="s">
        <v>114</v>
      </c>
      <c r="B86" s="19" t="s">
        <v>7</v>
      </c>
      <c r="C86" s="21"/>
      <c r="D86" s="21">
        <v>470</v>
      </c>
      <c r="E86" s="21">
        <f t="shared" si="2"/>
        <v>470</v>
      </c>
      <c r="F86" s="21"/>
      <c r="G86" s="21">
        <v>400</v>
      </c>
      <c r="H86" s="21">
        <f t="shared" si="0"/>
        <v>400</v>
      </c>
      <c r="I86" s="21"/>
      <c r="J86" s="31">
        <v>400</v>
      </c>
      <c r="K86" s="31">
        <f t="shared" si="1"/>
        <v>400</v>
      </c>
    </row>
    <row r="87" spans="1:11" s="17" customFormat="1" ht="39" customHeight="1">
      <c r="A87" s="40" t="s">
        <v>95</v>
      </c>
      <c r="B87" s="41"/>
      <c r="C87" s="29">
        <f>SUM(C88)</f>
        <v>800</v>
      </c>
      <c r="D87" s="29">
        <f>SUM(D88+D89)</f>
        <v>0</v>
      </c>
      <c r="E87" s="29">
        <f t="shared" si="2"/>
        <v>800</v>
      </c>
      <c r="F87" s="29">
        <v>900</v>
      </c>
      <c r="G87" s="29">
        <f>SUM(G88)</f>
        <v>0</v>
      </c>
      <c r="H87" s="29">
        <f t="shared" si="0"/>
        <v>900</v>
      </c>
      <c r="I87" s="29">
        <v>1000</v>
      </c>
      <c r="J87" s="29">
        <f>SUM(J88)</f>
        <v>0</v>
      </c>
      <c r="K87" s="29">
        <f t="shared" si="1"/>
        <v>1000</v>
      </c>
    </row>
    <row r="88" spans="1:11" s="23" customFormat="1" ht="57" customHeight="1">
      <c r="A88" s="18" t="s">
        <v>5</v>
      </c>
      <c r="B88" s="19" t="s">
        <v>4</v>
      </c>
      <c r="C88" s="21">
        <v>800</v>
      </c>
      <c r="D88" s="21">
        <v>-800</v>
      </c>
      <c r="E88" s="21"/>
      <c r="F88" s="21">
        <v>900</v>
      </c>
      <c r="G88" s="21"/>
      <c r="H88" s="21">
        <f t="shared" si="0"/>
        <v>900</v>
      </c>
      <c r="I88" s="21">
        <v>1000</v>
      </c>
      <c r="J88" s="21"/>
      <c r="K88" s="21">
        <f t="shared" si="1"/>
        <v>1000</v>
      </c>
    </row>
    <row r="89" spans="1:11" s="23" customFormat="1" ht="57" customHeight="1">
      <c r="A89" s="18" t="s">
        <v>5</v>
      </c>
      <c r="B89" s="19" t="s">
        <v>116</v>
      </c>
      <c r="C89" s="21"/>
      <c r="D89" s="21">
        <v>800</v>
      </c>
      <c r="E89" s="21">
        <f t="shared" si="2"/>
        <v>800</v>
      </c>
      <c r="F89" s="21"/>
      <c r="G89" s="21"/>
      <c r="H89" s="21"/>
      <c r="I89" s="21"/>
      <c r="J89" s="21"/>
      <c r="K89" s="21"/>
    </row>
    <row r="90" spans="1:11" ht="23.25" customHeight="1">
      <c r="A90" s="40" t="s">
        <v>99</v>
      </c>
      <c r="B90" s="41"/>
      <c r="C90" s="29">
        <f>SUM(C91:C93)</f>
        <v>1100</v>
      </c>
      <c r="D90" s="29">
        <f aca="true" t="shared" si="4" ref="D90:I90">SUM(D91:D93)</f>
        <v>2600</v>
      </c>
      <c r="E90" s="29">
        <f t="shared" si="4"/>
        <v>3700</v>
      </c>
      <c r="F90" s="29">
        <f t="shared" si="4"/>
        <v>600</v>
      </c>
      <c r="G90" s="29">
        <f t="shared" si="4"/>
        <v>0</v>
      </c>
      <c r="H90" s="29">
        <f t="shared" si="4"/>
        <v>0</v>
      </c>
      <c r="I90" s="29">
        <f t="shared" si="4"/>
        <v>600</v>
      </c>
      <c r="J90" s="29" t="e">
        <f>SUM(#REF!)</f>
        <v>#REF!</v>
      </c>
      <c r="K90" s="29" t="e">
        <f t="shared" si="1"/>
        <v>#REF!</v>
      </c>
    </row>
    <row r="91" spans="1:11" ht="47.25" customHeight="1">
      <c r="A91" s="18" t="s">
        <v>5</v>
      </c>
      <c r="B91" s="18" t="s">
        <v>4</v>
      </c>
      <c r="C91" s="21">
        <v>1100</v>
      </c>
      <c r="D91" s="21">
        <v>-1100</v>
      </c>
      <c r="E91" s="21"/>
      <c r="F91" s="21">
        <v>600</v>
      </c>
      <c r="G91" s="21">
        <v>-600</v>
      </c>
      <c r="H91" s="21">
        <f t="shared" si="0"/>
        <v>0</v>
      </c>
      <c r="I91" s="21">
        <v>600</v>
      </c>
      <c r="J91" s="31">
        <v>-600</v>
      </c>
      <c r="K91" s="21">
        <f t="shared" si="1"/>
        <v>0</v>
      </c>
    </row>
    <row r="92" spans="1:11" ht="47.25" customHeight="1">
      <c r="A92" s="18" t="s">
        <v>5</v>
      </c>
      <c r="B92" s="18" t="s">
        <v>116</v>
      </c>
      <c r="C92" s="21"/>
      <c r="D92" s="21">
        <v>1100</v>
      </c>
      <c r="E92" s="21">
        <f t="shared" si="2"/>
        <v>1100</v>
      </c>
      <c r="F92" s="21"/>
      <c r="G92" s="21">
        <v>600</v>
      </c>
      <c r="H92" s="21"/>
      <c r="I92" s="21"/>
      <c r="J92" s="31">
        <v>600</v>
      </c>
      <c r="K92" s="21"/>
    </row>
    <row r="93" spans="1:11" ht="47.25" customHeight="1">
      <c r="A93" s="18" t="s">
        <v>114</v>
      </c>
      <c r="B93" s="19" t="s">
        <v>7</v>
      </c>
      <c r="C93" s="21"/>
      <c r="D93" s="21">
        <v>2600</v>
      </c>
      <c r="E93" s="21">
        <f t="shared" si="2"/>
        <v>2600</v>
      </c>
      <c r="F93" s="21"/>
      <c r="G93" s="21"/>
      <c r="H93" s="21"/>
      <c r="I93" s="21"/>
      <c r="J93" s="21"/>
      <c r="K93" s="21"/>
    </row>
    <row r="94" spans="1:11" ht="37.5" customHeight="1">
      <c r="A94" s="40" t="s">
        <v>104</v>
      </c>
      <c r="B94" s="41"/>
      <c r="C94" s="29">
        <f>SUM(C95:C96)</f>
        <v>160</v>
      </c>
      <c r="D94" s="29">
        <f aca="true" t="shared" si="5" ref="D94:I94">SUM(D95:D96)</f>
        <v>0</v>
      </c>
      <c r="E94" s="29">
        <f t="shared" si="5"/>
        <v>160</v>
      </c>
      <c r="F94" s="29">
        <f t="shared" si="5"/>
        <v>160</v>
      </c>
      <c r="G94" s="29">
        <f t="shared" si="5"/>
        <v>0</v>
      </c>
      <c r="H94" s="29">
        <f t="shared" si="5"/>
        <v>160</v>
      </c>
      <c r="I94" s="29">
        <f t="shared" si="5"/>
        <v>160</v>
      </c>
      <c r="J94" s="29">
        <f>J95</f>
        <v>0</v>
      </c>
      <c r="K94" s="29">
        <f t="shared" si="1"/>
        <v>160</v>
      </c>
    </row>
    <row r="95" spans="1:11" ht="47.25">
      <c r="A95" s="18" t="s">
        <v>8</v>
      </c>
      <c r="B95" s="19" t="s">
        <v>7</v>
      </c>
      <c r="C95" s="21">
        <v>160</v>
      </c>
      <c r="D95" s="21">
        <v>-160</v>
      </c>
      <c r="E95" s="21"/>
      <c r="F95" s="21">
        <v>160</v>
      </c>
      <c r="G95" s="21"/>
      <c r="H95" s="21">
        <f t="shared" si="0"/>
        <v>160</v>
      </c>
      <c r="I95" s="21">
        <v>160</v>
      </c>
      <c r="J95" s="21"/>
      <c r="K95" s="21">
        <f t="shared" si="1"/>
        <v>160</v>
      </c>
    </row>
    <row r="96" spans="1:11" ht="47.25">
      <c r="A96" s="18" t="s">
        <v>114</v>
      </c>
      <c r="B96" s="19" t="s">
        <v>7</v>
      </c>
      <c r="C96" s="21"/>
      <c r="D96" s="21">
        <v>160</v>
      </c>
      <c r="E96" s="21">
        <f t="shared" si="2"/>
        <v>160</v>
      </c>
      <c r="F96" s="21"/>
      <c r="G96" s="21"/>
      <c r="H96" s="21"/>
      <c r="I96" s="21"/>
      <c r="J96" s="21"/>
      <c r="K96" s="21"/>
    </row>
    <row r="97" spans="1:11" ht="33" customHeight="1">
      <c r="A97" s="40" t="s">
        <v>105</v>
      </c>
      <c r="B97" s="41"/>
      <c r="C97" s="29">
        <f>C98</f>
        <v>1200</v>
      </c>
      <c r="D97" s="29">
        <f>D98+D99</f>
        <v>0</v>
      </c>
      <c r="E97" s="29">
        <f t="shared" si="2"/>
        <v>1200</v>
      </c>
      <c r="F97" s="29">
        <v>1365</v>
      </c>
      <c r="G97" s="29">
        <f>G98</f>
        <v>0</v>
      </c>
      <c r="H97" s="29">
        <f t="shared" si="0"/>
        <v>1365</v>
      </c>
      <c r="I97" s="29">
        <v>1525</v>
      </c>
      <c r="J97" s="29">
        <f>J98</f>
        <v>0</v>
      </c>
      <c r="K97" s="29">
        <f t="shared" si="1"/>
        <v>1525</v>
      </c>
    </row>
    <row r="98" spans="1:11" ht="51.75" customHeight="1">
      <c r="A98" s="18" t="s">
        <v>5</v>
      </c>
      <c r="B98" s="19" t="s">
        <v>4</v>
      </c>
      <c r="C98" s="21">
        <v>1200</v>
      </c>
      <c r="D98" s="21">
        <v>-1200</v>
      </c>
      <c r="E98" s="21"/>
      <c r="F98" s="21">
        <v>1365</v>
      </c>
      <c r="G98" s="21"/>
      <c r="H98" s="21">
        <f t="shared" si="0"/>
        <v>1365</v>
      </c>
      <c r="I98" s="21">
        <v>1525</v>
      </c>
      <c r="J98" s="21"/>
      <c r="K98" s="21">
        <f t="shared" si="1"/>
        <v>1525</v>
      </c>
    </row>
    <row r="99" spans="1:11" ht="51.75" customHeight="1">
      <c r="A99" s="18" t="s">
        <v>5</v>
      </c>
      <c r="B99" s="19" t="s">
        <v>116</v>
      </c>
      <c r="C99" s="21"/>
      <c r="D99" s="21">
        <v>1200</v>
      </c>
      <c r="E99" s="21">
        <f t="shared" si="2"/>
        <v>1200</v>
      </c>
      <c r="F99" s="21"/>
      <c r="G99" s="21"/>
      <c r="H99" s="21"/>
      <c r="I99" s="21"/>
      <c r="J99" s="21"/>
      <c r="K99" s="21"/>
    </row>
    <row r="100" spans="1:11" ht="21.75" customHeight="1">
      <c r="A100" s="42" t="s">
        <v>0</v>
      </c>
      <c r="B100" s="42"/>
      <c r="C100" s="22">
        <f>C9+C17+C27+C38+C43+C53+C56+C61+C65+C68+C73+C77+C87+C94+C80+C90+C97</f>
        <v>840042</v>
      </c>
      <c r="D100" s="22">
        <f>D9+D17+D27+D38+D43+D53+D56+D61+D65+D68+D73+D77+D87+D94+D80+D90+D97</f>
        <v>29475</v>
      </c>
      <c r="E100" s="35">
        <f>E97+E94+E90+E80+E77+E73+E68+E65+E61+E56+E53+E43+E38+E27+E17+E9+E87</f>
        <v>854678</v>
      </c>
      <c r="F100" s="35">
        <v>876720</v>
      </c>
      <c r="G100" s="35">
        <f>G9+G17+G27+G38+G43+G53+G56+G61+G65+G68+G73+G77+G87+G94+G80+G90+G97</f>
        <v>0</v>
      </c>
      <c r="H100" s="35">
        <f t="shared" si="0"/>
        <v>876720</v>
      </c>
      <c r="I100" s="35">
        <v>927420</v>
      </c>
      <c r="J100" s="22" t="e">
        <f>J9+J17+J27+J38+J43+J53+J56+J61+J65+J68+J73+J77+J87+J94+J80+J90+J97</f>
        <v>#REF!</v>
      </c>
      <c r="K100" s="22" t="e">
        <f t="shared" si="1"/>
        <v>#REF!</v>
      </c>
    </row>
    <row r="101" spans="3:11" ht="15.75">
      <c r="C101" s="7"/>
      <c r="D101" s="7"/>
      <c r="E101" s="7"/>
      <c r="F101" s="7"/>
      <c r="G101" s="7"/>
      <c r="H101" s="7"/>
      <c r="I101" s="7"/>
      <c r="J101" s="7"/>
      <c r="K101" s="7"/>
    </row>
    <row r="102" spans="3:4" ht="15.75" hidden="1">
      <c r="C102" s="3" t="s">
        <v>113</v>
      </c>
      <c r="D102" s="3">
        <v>6222</v>
      </c>
    </row>
    <row r="103" spans="2:3" ht="15.75" hidden="1">
      <c r="B103" s="3" t="s">
        <v>89</v>
      </c>
      <c r="C103" s="3">
        <v>114985</v>
      </c>
    </row>
    <row r="104" spans="2:3" ht="15.75" hidden="1">
      <c r="B104" s="3" t="s">
        <v>90</v>
      </c>
      <c r="C104" s="3">
        <v>8030</v>
      </c>
    </row>
    <row r="105" spans="2:3" ht="15.75" hidden="1">
      <c r="B105" s="3" t="s">
        <v>91</v>
      </c>
      <c r="C105" s="3">
        <v>3003</v>
      </c>
    </row>
    <row r="106" spans="2:3" ht="15.75" hidden="1">
      <c r="B106" s="3" t="s">
        <v>92</v>
      </c>
      <c r="C106" s="3">
        <v>709085</v>
      </c>
    </row>
    <row r="107" spans="2:3" ht="15.75" hidden="1">
      <c r="B107" s="3" t="s">
        <v>100</v>
      </c>
      <c r="C107" s="3">
        <f>SUM(C103:C106)</f>
        <v>835103</v>
      </c>
    </row>
    <row r="108" spans="3:11" ht="15.75" hidden="1">
      <c r="C108" s="26">
        <f>C107-C100</f>
        <v>-4939</v>
      </c>
      <c r="D108" s="26"/>
      <c r="E108" s="26"/>
      <c r="F108" s="26"/>
      <c r="G108" s="26"/>
      <c r="H108" s="26"/>
      <c r="I108" s="26"/>
      <c r="J108" s="26"/>
      <c r="K108" s="26"/>
    </row>
    <row r="109" ht="15.75" hidden="1"/>
    <row r="110" spans="3:4" ht="15.75" hidden="1">
      <c r="C110" s="3" t="s">
        <v>90</v>
      </c>
      <c r="D110" s="3">
        <v>0</v>
      </c>
    </row>
    <row r="111" spans="1:11" ht="15.75" hidden="1">
      <c r="A111" s="28"/>
      <c r="B111" s="28"/>
      <c r="C111" s="28" t="s">
        <v>119</v>
      </c>
      <c r="D111" s="28">
        <v>23253</v>
      </c>
      <c r="E111" s="28"/>
      <c r="F111" s="28"/>
      <c r="G111" s="28"/>
      <c r="H111" s="28"/>
      <c r="I111" s="28"/>
      <c r="J111" s="28"/>
      <c r="K111" s="28"/>
    </row>
  </sheetData>
  <mergeCells count="22">
    <mergeCell ref="A6:I6"/>
    <mergeCell ref="A3:I3"/>
    <mergeCell ref="A2:I2"/>
    <mergeCell ref="A1:I1"/>
    <mergeCell ref="A94:B94"/>
    <mergeCell ref="A77:B77"/>
    <mergeCell ref="A87:B87"/>
    <mergeCell ref="A65:B65"/>
    <mergeCell ref="A68:B68"/>
    <mergeCell ref="A73:B73"/>
    <mergeCell ref="A80:B80"/>
    <mergeCell ref="A90:B90"/>
    <mergeCell ref="A97:B97"/>
    <mergeCell ref="A100:B100"/>
    <mergeCell ref="A9:B9"/>
    <mergeCell ref="A17:B17"/>
    <mergeCell ref="A27:B27"/>
    <mergeCell ref="A38:B38"/>
    <mergeCell ref="A61:B61"/>
    <mergeCell ref="A53:B53"/>
    <mergeCell ref="A56:B56"/>
    <mergeCell ref="A43:B43"/>
  </mergeCells>
  <printOptions horizontalCentered="1"/>
  <pageMargins left="0.6692913385826772" right="0.1968503937007874" top="0.5905511811023623" bottom="0.5905511811023623" header="0.2755905511811024" footer="0.2362204724409449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2009-03-31T08:26:00Z</cp:lastPrinted>
  <dcterms:created xsi:type="dcterms:W3CDTF">2004-11-16T05:58:34Z</dcterms:created>
  <dcterms:modified xsi:type="dcterms:W3CDTF">2009-04-03T11:24:01Z</dcterms:modified>
  <cp:category/>
  <cp:version/>
  <cp:contentType/>
  <cp:contentStatus/>
</cp:coreProperties>
</file>