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5225" windowHeight="8745"/>
  </bookViews>
  <sheets>
    <sheet name="Лист1" sheetId="1" r:id="rId1"/>
  </sheets>
  <definedNames>
    <definedName name="_xlnm.Print_Titles" localSheetId="0">Лист1!$7:$8</definedName>
    <definedName name="_xlnm.Print_Area" localSheetId="0">Лист1!$A$1:$L$366</definedName>
  </definedNames>
  <calcPr calcId="125725" fullCalcOnLoad="1"/>
</workbook>
</file>

<file path=xl/calcChain.xml><?xml version="1.0" encoding="utf-8"?>
<calcChain xmlns="http://schemas.openxmlformats.org/spreadsheetml/2006/main">
  <c r="D292" i="1"/>
  <c r="E292"/>
  <c r="F292"/>
  <c r="G292"/>
  <c r="H292"/>
  <c r="C292"/>
  <c r="D293"/>
  <c r="E293"/>
  <c r="F293"/>
  <c r="G293"/>
  <c r="H293"/>
  <c r="C293"/>
  <c r="C347"/>
  <c r="H260"/>
  <c r="G260"/>
  <c r="C26"/>
  <c r="D26"/>
  <c r="E26"/>
  <c r="F26"/>
  <c r="G26"/>
  <c r="H26"/>
  <c r="J26"/>
  <c r="K26"/>
  <c r="C367"/>
  <c r="F164"/>
  <c r="C268"/>
  <c r="D268"/>
  <c r="E268"/>
  <c r="G268"/>
  <c r="H268"/>
  <c r="F268"/>
  <c r="C285"/>
  <c r="D285"/>
  <c r="E285"/>
  <c r="G285"/>
  <c r="H285"/>
  <c r="F285"/>
  <c r="C100"/>
  <c r="D100"/>
  <c r="E100"/>
  <c r="G100"/>
  <c r="H100"/>
  <c r="F100"/>
  <c r="C352"/>
  <c r="C375"/>
  <c r="C128"/>
  <c r="D128"/>
  <c r="E128"/>
  <c r="G128"/>
  <c r="H128"/>
  <c r="F128"/>
  <c r="C371"/>
  <c r="C372"/>
  <c r="E46"/>
  <c r="E39"/>
  <c r="C369"/>
  <c r="C376"/>
  <c r="E47"/>
  <c r="E40"/>
  <c r="C349"/>
  <c r="C346"/>
  <c r="E34"/>
  <c r="G372"/>
  <c r="D376"/>
  <c r="E376"/>
  <c r="F376"/>
  <c r="G376"/>
  <c r="H376"/>
  <c r="D63"/>
  <c r="E63"/>
  <c r="F63"/>
  <c r="G63"/>
  <c r="H63"/>
  <c r="C63"/>
  <c r="D326"/>
  <c r="E326"/>
  <c r="F326"/>
  <c r="G326"/>
  <c r="H326"/>
  <c r="C326"/>
  <c r="D314"/>
  <c r="E314"/>
  <c r="F314"/>
  <c r="G314"/>
  <c r="H314"/>
  <c r="C314"/>
  <c r="D302"/>
  <c r="E302"/>
  <c r="F302"/>
  <c r="G302"/>
  <c r="H302"/>
  <c r="C302"/>
  <c r="D299"/>
  <c r="E299"/>
  <c r="F299"/>
  <c r="G299"/>
  <c r="H299"/>
  <c r="C299"/>
  <c r="D295"/>
  <c r="E295"/>
  <c r="F295"/>
  <c r="G295"/>
  <c r="H295"/>
  <c r="C295"/>
  <c r="F279"/>
  <c r="E279"/>
  <c r="D279"/>
  <c r="C279"/>
  <c r="H279"/>
  <c r="G279"/>
  <c r="F270"/>
  <c r="E270"/>
  <c r="D270"/>
  <c r="C270"/>
  <c r="H270"/>
  <c r="G270"/>
  <c r="D259"/>
  <c r="E259"/>
  <c r="F259"/>
  <c r="G259"/>
  <c r="H259"/>
  <c r="C259"/>
  <c r="F254"/>
  <c r="E254"/>
  <c r="D254"/>
  <c r="C254"/>
  <c r="F237"/>
  <c r="E237"/>
  <c r="D237"/>
  <c r="C237"/>
  <c r="D223"/>
  <c r="E223"/>
  <c r="F223"/>
  <c r="G223"/>
  <c r="H223"/>
  <c r="C223"/>
  <c r="D210"/>
  <c r="E210"/>
  <c r="F210"/>
  <c r="G210"/>
  <c r="H210"/>
  <c r="C210"/>
  <c r="D188"/>
  <c r="E188"/>
  <c r="F188"/>
  <c r="G188"/>
  <c r="H188"/>
  <c r="C188"/>
  <c r="D163"/>
  <c r="E163"/>
  <c r="F163"/>
  <c r="G163"/>
  <c r="H163"/>
  <c r="D161"/>
  <c r="E161"/>
  <c r="F161"/>
  <c r="G161"/>
  <c r="H161"/>
  <c r="C161"/>
  <c r="D159"/>
  <c r="E159"/>
  <c r="F159"/>
  <c r="G159"/>
  <c r="H159"/>
  <c r="C159"/>
  <c r="D157"/>
  <c r="E157"/>
  <c r="F157"/>
  <c r="G157"/>
  <c r="H157"/>
  <c r="C157"/>
  <c r="D152"/>
  <c r="E152"/>
  <c r="F152"/>
  <c r="G152"/>
  <c r="H152"/>
  <c r="C152"/>
  <c r="D144"/>
  <c r="E144"/>
  <c r="F144"/>
  <c r="G144"/>
  <c r="H144"/>
  <c r="C144"/>
  <c r="D139"/>
  <c r="E139"/>
  <c r="F139"/>
  <c r="G139"/>
  <c r="H139"/>
  <c r="C139"/>
  <c r="H126"/>
  <c r="D126"/>
  <c r="E126"/>
  <c r="F126"/>
  <c r="G126"/>
  <c r="C126"/>
  <c r="D109"/>
  <c r="E109"/>
  <c r="F109"/>
  <c r="G109"/>
  <c r="H109"/>
  <c r="C109"/>
  <c r="F83"/>
  <c r="E83"/>
  <c r="D83"/>
  <c r="C83"/>
  <c r="D61"/>
  <c r="E61"/>
  <c r="F61"/>
  <c r="G61"/>
  <c r="H61"/>
  <c r="C61"/>
  <c r="D34"/>
  <c r="F34"/>
  <c r="G34"/>
  <c r="H34"/>
  <c r="C34"/>
  <c r="H9"/>
  <c r="G9"/>
  <c r="F9"/>
  <c r="E9"/>
  <c r="D9"/>
  <c r="C9"/>
  <c r="I369"/>
  <c r="F202"/>
  <c r="E202"/>
  <c r="D202"/>
  <c r="C202"/>
  <c r="H202"/>
  <c r="G202"/>
  <c r="F225"/>
  <c r="E225"/>
  <c r="D225"/>
  <c r="C225"/>
  <c r="H225"/>
  <c r="G225"/>
  <c r="H83"/>
  <c r="G83"/>
  <c r="F192"/>
  <c r="E192"/>
  <c r="D192"/>
  <c r="C192"/>
  <c r="H192"/>
  <c r="G192"/>
  <c r="C163"/>
  <c r="H254"/>
  <c r="G254"/>
  <c r="H237"/>
  <c r="G237"/>
  <c r="H233"/>
  <c r="G233"/>
  <c r="F233"/>
  <c r="E233"/>
  <c r="D233"/>
  <c r="C233"/>
  <c r="D365"/>
  <c r="E365"/>
  <c r="C365"/>
  <c r="F361"/>
  <c r="E361"/>
  <c r="D361"/>
  <c r="I371"/>
  <c r="I375"/>
  <c r="I374"/>
  <c r="I373"/>
  <c r="I372"/>
  <c r="I370"/>
  <c r="I368"/>
  <c r="K201"/>
  <c r="J201"/>
  <c r="J100"/>
  <c r="K209"/>
  <c r="J209"/>
  <c r="K258"/>
  <c r="J258"/>
  <c r="K63"/>
  <c r="J63"/>
  <c r="K298"/>
  <c r="K292"/>
  <c r="K284"/>
  <c r="K278"/>
  <c r="K269"/>
  <c r="K253"/>
  <c r="K222"/>
  <c r="K191"/>
  <c r="K162"/>
  <c r="K153"/>
  <c r="K151"/>
  <c r="K143"/>
  <c r="K138"/>
  <c r="K127"/>
  <c r="K108"/>
  <c r="K100"/>
  <c r="K83"/>
  <c r="K34"/>
  <c r="K9"/>
  <c r="J278"/>
  <c r="J330"/>
  <c r="J298"/>
  <c r="J292"/>
  <c r="J284"/>
  <c r="J269"/>
  <c r="J253"/>
  <c r="J222"/>
  <c r="J191"/>
  <c r="J162"/>
  <c r="J153"/>
  <c r="J151"/>
  <c r="J143"/>
  <c r="J138"/>
  <c r="J127"/>
  <c r="J108"/>
  <c r="J83"/>
  <c r="J34"/>
  <c r="J9"/>
  <c r="C361"/>
  <c r="I367"/>
  <c r="K291"/>
  <c r="F356"/>
  <c r="G356"/>
  <c r="F290"/>
  <c r="F329"/>
  <c r="D290"/>
  <c r="C290"/>
  <c r="G290"/>
  <c r="E290"/>
  <c r="E329"/>
  <c r="H290"/>
  <c r="H329"/>
  <c r="J289"/>
  <c r="J291"/>
  <c r="E356"/>
  <c r="F358"/>
  <c r="F359"/>
  <c r="K289"/>
  <c r="K328"/>
  <c r="I376"/>
  <c r="C356"/>
  <c r="D329"/>
  <c r="C329"/>
  <c r="G329"/>
  <c r="H356"/>
  <c r="D356"/>
  <c r="J328"/>
  <c r="D357"/>
  <c r="C377"/>
  <c r="F357"/>
  <c r="C378"/>
  <c r="C366"/>
  <c r="C357"/>
  <c r="E357"/>
  <c r="H357"/>
  <c r="G357"/>
  <c r="H330"/>
  <c r="G355"/>
</calcChain>
</file>

<file path=xl/sharedStrings.xml><?xml version="1.0" encoding="utf-8"?>
<sst xmlns="http://schemas.openxmlformats.org/spreadsheetml/2006/main" count="394" uniqueCount="176">
  <si>
    <t>Расходы областного бюджета за счет средств от предпринимательской деятельности и иной приносящей доход деятельности</t>
  </si>
  <si>
    <t>УВД по ЯО</t>
  </si>
  <si>
    <t>Департамент здравоохранения и фармации ЯО</t>
  </si>
  <si>
    <t>Департамент культуры  ЯО</t>
  </si>
  <si>
    <t>Департамент образования ЯО</t>
  </si>
  <si>
    <t>Департамент информатизации и связи ЯО</t>
  </si>
  <si>
    <t>Департамент агропромышленного комплекса ЯО</t>
  </si>
  <si>
    <t>Департамент финансов ЯО</t>
  </si>
  <si>
    <t>Департамент жилищно-коммунального хозяйства  и инфраструктуры ЯО</t>
  </si>
  <si>
    <t>Департамент труда и социальной поддержки населения ЯО</t>
  </si>
  <si>
    <t>Правительство ЯО</t>
  </si>
  <si>
    <t>Северное управление внутренних дел на транспорте МВД России</t>
  </si>
  <si>
    <t>Управление ГИБДД УВД по ЯО</t>
  </si>
  <si>
    <t>Департамент государственной службы занятости населения ЯО</t>
  </si>
  <si>
    <t>Департамент лесного хозяйства ЯО</t>
  </si>
  <si>
    <t>Инспекция государственного строительного надзора ЯО</t>
  </si>
  <si>
    <t>Департамент охраны окружающей среды и природопользования ЯО</t>
  </si>
  <si>
    <t>Департамент по охране и использованию животного мира ЯО</t>
  </si>
  <si>
    <t>Представительство Правительства ЯО при Правительстве РФ</t>
  </si>
  <si>
    <t>Департамент информационно-аналитического обеспечения органов государственной власти ЯО</t>
  </si>
  <si>
    <t>ГУ ЯО "Транспортная служба Правительства ЯО"</t>
  </si>
  <si>
    <t xml:space="preserve">Департамент </t>
  </si>
  <si>
    <t>КВСР</t>
  </si>
  <si>
    <t xml:space="preserve">Федеральные </t>
  </si>
  <si>
    <t>(+)</t>
  </si>
  <si>
    <t>(-)</t>
  </si>
  <si>
    <t xml:space="preserve">Пояснения </t>
  </si>
  <si>
    <t>ИТОГО:</t>
  </si>
  <si>
    <t>Увеличение(+) областные средства</t>
  </si>
  <si>
    <t>Уменьшение(-) областные средства</t>
  </si>
  <si>
    <t>АИП</t>
  </si>
  <si>
    <t>Всего</t>
  </si>
  <si>
    <t xml:space="preserve">Государственный архив </t>
  </si>
  <si>
    <t xml:space="preserve">Главное управление МЧС по ЯО </t>
  </si>
  <si>
    <t>Перераспределение ассигнований</t>
  </si>
  <si>
    <t xml:space="preserve">Потребует увеличения кассового плана </t>
  </si>
  <si>
    <t>Уменьшение кассового плана</t>
  </si>
  <si>
    <t>Контрольно-счетная палата ЯО</t>
  </si>
  <si>
    <t>Ярославская областная Дума</t>
  </si>
  <si>
    <t>Управление Судебного департамента ЯО</t>
  </si>
  <si>
    <t>Департамент строительства ЯО</t>
  </si>
  <si>
    <t>Департамент дорожного хозяйства и транспорта ЯО</t>
  </si>
  <si>
    <t>Государственная жилищная инспекция ЯО</t>
  </si>
  <si>
    <t>Департамент государственного заказа ЯО</t>
  </si>
  <si>
    <t xml:space="preserve">Информация по внесению изменений в Закон ЯО "Об областном бюджете на 2010 год 
и на плановый период 2011 и 2012 годов" </t>
  </si>
  <si>
    <t>Департамент топлива, энергетики и регулирования тарифов ЯО</t>
  </si>
  <si>
    <t>Избирательная комиссия ЯО</t>
  </si>
  <si>
    <t>Департамент по делам молодежи, физической культуре и спорту  ЯО</t>
  </si>
  <si>
    <t>Департамент промышленной политики и поддержки  предпринимательства ЯО</t>
  </si>
  <si>
    <t xml:space="preserve">власть </t>
  </si>
  <si>
    <t>Запруднова</t>
  </si>
  <si>
    <t>Соцсфера</t>
  </si>
  <si>
    <t>всего</t>
  </si>
  <si>
    <t>межбюджет</t>
  </si>
  <si>
    <t>Департамент по физкультуре и спорту</t>
  </si>
  <si>
    <t>Департамент по делам молодёжи, физической культуре и спорту</t>
  </si>
  <si>
    <t>АПК</t>
  </si>
  <si>
    <t>Департамент лесного хоз-ва</t>
  </si>
  <si>
    <t>Источники  финансирования дефицита бюджета</t>
  </si>
  <si>
    <t>дорожники</t>
  </si>
  <si>
    <t>Остатки федеральных средств</t>
  </si>
  <si>
    <t>Сочева</t>
  </si>
  <si>
    <t>местное</t>
  </si>
  <si>
    <t>Предложения департамента финансов</t>
  </si>
  <si>
    <t>согласны</t>
  </si>
  <si>
    <t>Считает нецелесообразным</t>
  </si>
  <si>
    <t>Изменения в программу в части исполнителей по проведению социологических исследований на данный момент не внесены</t>
  </si>
  <si>
    <t>Произвести перераспределение средств в пределах утвержденных на т.г. бюджетных ассигнований на приобретение оборудования. Предусмотрено 2,5 млн.руб., освоение - 0 %</t>
  </si>
  <si>
    <t xml:space="preserve">Произвести перераспределение средств за счет экономии ассигнований по денежному довольствию </t>
  </si>
  <si>
    <t>Произвести перераспределение средств в пределах утвержденных на т.г. бюджетных ассигнований (некомплект более 80 %)</t>
  </si>
  <si>
    <t>оставить в пределах утвержденных ассигнований</t>
  </si>
  <si>
    <t>Согласовано. Требуется  разработка региональной программы по капитальному ремонту МКД на 2010г.</t>
  </si>
  <si>
    <t>расходное обязательство отсутствует. В настоящее время находится в стадии разработки проект  постановления  по  подготовке к зиме объектов жилищно-коммунального комплекса и соцсферы.</t>
  </si>
  <si>
    <t>Расчеты  согласованы</t>
  </si>
  <si>
    <t>для оплаты контракта по поставке спецтехники 2009 года</t>
  </si>
  <si>
    <t>расчеты согласованы</t>
  </si>
  <si>
    <t xml:space="preserve">Изменения в программу в части исполнителей по проведению социологических исследований на данный момент не внесены </t>
  </si>
  <si>
    <t>Считает нецелесообразным, расходовать образовавшуюся экономию, из-за дефицита бюджета.</t>
  </si>
  <si>
    <t>Не целесообразно, предлагаем за счет перераспределения</t>
  </si>
  <si>
    <t>Департамент агропромышленного комплекса и потребительского рынка ЯО</t>
  </si>
  <si>
    <t>В соответствии с распределением средств  субсидии из федерального бюджета, согласованным Заместителем Губернатора А.В. Епанешниковым  передаются  средства  федерального бюджета городским округам, участвующим в софинасировании мероприятий по закупке спецтехники.</t>
  </si>
  <si>
    <t>Департамент государственного регулирования хозяйственной деятельности ЯО</t>
  </si>
  <si>
    <t>в том. числе снятие меньше на 5585 тыс. руб. за счет экономии по мосту Николо-Корма-Глебово</t>
  </si>
  <si>
    <t>Предложение ДФ</t>
  </si>
  <si>
    <t>Уменьшить ассигнования резервного фонда на сумму фактических расходов за 1 полугодие при одновременном увеличении на соответствующую сумму ассигнований по разделу "Образование"</t>
  </si>
  <si>
    <t>Предлагаем сделать по фактическим расходам 1-го полугодия</t>
  </si>
  <si>
    <t>Рост дефицита</t>
  </si>
  <si>
    <t>Рост дефицита без фед. Кредита</t>
  </si>
  <si>
    <t>Департамент охраны окружающей среды и природопользования</t>
  </si>
  <si>
    <t>Развитие системы кредитования малого предпринимательства</t>
  </si>
  <si>
    <t>Компенсация материального ущерба, причиненного ураганом</t>
  </si>
  <si>
    <t>Постановление Правительства Ярославской области от 29.07.2010 № 551-п</t>
  </si>
  <si>
    <t xml:space="preserve">Субсидии на мероприятия по государственной поддержке сельскохозяйственного производста </t>
  </si>
  <si>
    <t>Государственная программа развития сельского хозяйства и регулирования рынков сельскохозяйственной продукции, сырья и продовольствия на 2008-2012 годы</t>
  </si>
  <si>
    <t>Субсидия на частичную компенсацию на закупку комбикормов</t>
  </si>
  <si>
    <t>Субсидия на компенсацию части затрат на приобретение средств химизации</t>
  </si>
  <si>
    <t xml:space="preserve">Реконструкция цехов по производству и переработке льноволокна и его производных на базе МУП "Гаврилов-Ямский льнозавод", Гаврилов-Ямский муниципальный район  </t>
  </si>
  <si>
    <t>Отсутствие софинансирования с федеральным бюджетом, средства перераспределяются на мероприятия по государственной поддержке сельскохозяйственного производства, компенсацию ущерба от засухи и стихийного бедствия</t>
  </si>
  <si>
    <t>Газоснабжение котельной  Борисоглебской районной СББЖ по ул.Транспортная, д.60 п.Борисоглебский</t>
  </si>
  <si>
    <t xml:space="preserve">Доходы </t>
  </si>
  <si>
    <t>Выполнение государственного задания ГАУ "Лесная охрана"</t>
  </si>
  <si>
    <t>Содержание особоценного, закрепленного за ГАУ движимого имущества (ремонт 14 авторазливочных станций)</t>
  </si>
  <si>
    <t>Межбюджетный трансферт на обеспечение равной доступности жилищно-коммунальных услуг для населения</t>
  </si>
  <si>
    <t>Субвенция на оплату жилого помещения и коммунальных услуг отдельных категорий граждан, оказание мер социальной поддержки которым относится к полномочиям Ярославской области</t>
  </si>
  <si>
    <t>Субсидия на государственную поддержку материально-технической базы образовательных учреждений Ярославской области</t>
  </si>
  <si>
    <t>Субсидия на реализацию экспериментального проекта по совершенствованию организации питания обучающихся в государственных общеобразовательных учреждениях субъекта РФ и муниципальных общеобразовательных учреждениях</t>
  </si>
  <si>
    <t>Повышение заработной платы педагогическим работникам области -всего</t>
  </si>
  <si>
    <t>в т.ч.г.Ярославлю</t>
  </si>
  <si>
    <t>Государственные учреждения (подведомственная сеть) и Православные гимназии</t>
  </si>
  <si>
    <t>Субвенция на организацию образовательного процесса в образовательных учреждениях (образовательный стандарт)</t>
  </si>
  <si>
    <t>Субвенция на содержание муниципальных образовательных учреждений для детей-сирот и детей, оставшихся без попечения родителей, и на предоставление социальных гарантий их воспитанникам  (детские дома)</t>
  </si>
  <si>
    <t xml:space="preserve">Постановление Правительства Ярославской области от 16.07.2010 № 529-п </t>
  </si>
  <si>
    <t>Перераспределяются на мероприятия по государственной поддержке сельскохозяйственного производства, компенсацию ущерба от засухи и стихийного бедствия</t>
  </si>
  <si>
    <t xml:space="preserve">Департамент финансов ЯО                             </t>
  </si>
  <si>
    <t>Компенсация ущерба, причиненного сельскохозяйственным культурам засухой</t>
  </si>
  <si>
    <t>Увеличение расходов на приобретение вещевого имущества (900 тыс.руб..) и приобретение ГСМ (870 тыс.руб.)</t>
  </si>
  <si>
    <t>ГУ ЯО"Государственный архив ЯО"</t>
  </si>
  <si>
    <t>Субсидия на реализацию ОЦП "Комплексные меры противодействия злоупотреблению наркотиками и их незаконному обороту" (оплата труда за работу школьных спортзалов в вечернее время)</t>
  </si>
  <si>
    <t>Дотации на поддержку мер по обеспечению сбалансированности бюджетов</t>
  </si>
  <si>
    <t>240000 т.р. - стоительство планетария; 500000 т.р. - строительство областного перинатального центра, г. Ярославль</t>
  </si>
  <si>
    <t>Грант Ярославской области за 4 место в РФ по достигнутой динамике эффективности деятельности органов исполнительной власти по итогам 2009 года</t>
  </si>
  <si>
    <t xml:space="preserve">Увеличение дефицита </t>
  </si>
  <si>
    <t xml:space="preserve">В связи с уточнением регионального стандарта экономически обоснованных затрат на предоставление жилищно-коммунальных услуг по Брейтовскому МО (постановление Правительства ЯО от 26.08.2010 года № 830-п) и началом в октябре месяце отопительного периода 2010-2011 годов </t>
  </si>
  <si>
    <t>Постановление Губернатора Ярославской области от 19.08.2010  № 456 (необходимо софинансирование областного бюджета для получения компенсации из федерального бюджета)</t>
  </si>
  <si>
    <t>Иные межбюджетные трансферты на реализацию ОЦП "Укрепление МТБ учреждений социального обслуживания населения и оказание адресной социальной помощи неработающим пенсионерам…"</t>
  </si>
  <si>
    <t>Содержание учреждений</t>
  </si>
  <si>
    <t>ОЦП Укрепление МТБ учреждений социального обслуживания населения и оказание адресной социальной помощи неработающим пенсионерам…"</t>
  </si>
  <si>
    <t>Субсидия на закупку автотранспортных средства и коммунальной техники</t>
  </si>
  <si>
    <t>Приобретение дорожной техники</t>
  </si>
  <si>
    <t>Выполнение гос.задания ГАУ Яр. обл. "Агентство по сопровождению инвестиционных проектов"</t>
  </si>
  <si>
    <t xml:space="preserve">Постановление Правительства Ярославской области от 16.07.2010 № 559-п (увеличена ставка компенсации от стоимости приобретения средств химизации с 30% до 40%) </t>
  </si>
  <si>
    <t>Перераспределение ассигнований по муниципальным образованиям в связи с проведенным анализом фактических расходов за 8 мес.2010 года и заявок МО на сентябрь  2010 года.</t>
  </si>
  <si>
    <t xml:space="preserve">Разработка комплексных инвестиционных планов 6 городских и сельских поселений Яр. области ( г.Гаврилов-Ям, г.Ростов, п.Константиновский (Тутаевский МР), пгт. Песочное (Рыбинский МР), п.Поречье-Рыбное (Ростовский МР), п.Семибратово (Ростовский МР) посредством ГАУ Яр.обл. "Агентство по сопровождению инвестиционных проектов" </t>
  </si>
  <si>
    <t>Средства перераспределяются между разделами 1102 и 0405 в связи с изменениями классификации</t>
  </si>
  <si>
    <t xml:space="preserve">За счет дотации из федерального бюджета на строительство планетария г.Ярославль </t>
  </si>
  <si>
    <t>За счет дотации из федерального бюджета на строительство перинатального центра</t>
  </si>
  <si>
    <t>Субсидии бюджетам субъектов Российской Федерации на совершенствование организации питания учащихся в общеобразовательных учреждениях</t>
  </si>
  <si>
    <t>Приобретение комплекса машин для стабилизации грунта и холодного ресайклера:Wirtgen WR 2400, распределитель вяжущих SW 10 ТА, полуприцеп-битумовоз 964870, полуприцеп- цементовоз 964807, полуприцеп - тяжеловоз 993930-L40 и 3 седельных тягача "КАМАЗ" ( за счет уменьшения ассигнований департамента по управлению гос.имуществом )</t>
  </si>
  <si>
    <t>Дотация на поддержку мер по обеспечению сбалансированности бюджетов</t>
  </si>
  <si>
    <t>Областная целевая программа  "Развитие материально-технической базы учреждений здравоохранения Ярославской области"</t>
  </si>
  <si>
    <t xml:space="preserve">Субсидия на обеспечение мероприятий по капитальному ремонту многоквартирных домов (в моногородах) </t>
  </si>
  <si>
    <t>За счет средств Фонда содействия реформированию ЖКХ (городское поселение Тутаев, городское поселение Гаврилов-Ям)</t>
  </si>
  <si>
    <t>Безвозмездные  поступления от государственной корпорации Фонд  содействия  реформированию жилищно-коммунального хозяйства</t>
  </si>
  <si>
    <t xml:space="preserve">Расходы </t>
  </si>
  <si>
    <t xml:space="preserve">Межбюджетные трансферты на компенсацию дополнительных расходов, возникших в результате увеличения должностных окладов (ставок заработной платы) педагогическим работникам  муниципальных образовательных учреждений, входящих в полномочия  органов местного самоуправления муниципальных районов и 
городских округов в сфере образования
</t>
  </si>
  <si>
    <t xml:space="preserve">Субвенции на содержание учреждений социального обслуживания населения </t>
  </si>
  <si>
    <t>Субвенция на оказание социальной помощи отдельным категориям граждан</t>
  </si>
  <si>
    <t>Межбюджетные трансферты на подготовку и проведение этапа Кубка мира по лыжным гонкам 2011 года</t>
  </si>
  <si>
    <t>Изменение условий аренды помещений, занимаемых Представительством</t>
  </si>
  <si>
    <t>Уменьшение ассигнований по проведению ремонтов административных зданий</t>
  </si>
  <si>
    <t>Департамент экономического развития ЯО</t>
  </si>
  <si>
    <t xml:space="preserve">Экономия в результате проведения  конкурса  по кадастровой оценки земли </t>
  </si>
  <si>
    <t>Департамент по управлению государственным имуществом ЯО</t>
  </si>
  <si>
    <t>Уменьшение ассигнований по проведению ремонта административного здания в связи с уточнением перечня работ</t>
  </si>
  <si>
    <t>4.1</t>
  </si>
  <si>
    <t>4.2</t>
  </si>
  <si>
    <t>4.3</t>
  </si>
  <si>
    <t>4.4</t>
  </si>
  <si>
    <t>4.5</t>
  </si>
  <si>
    <t>приложение к пояснительной записке</t>
  </si>
  <si>
    <t>Областная целевая программа развития субъектов малого и среднего предпринимательства Ярославской области</t>
  </si>
  <si>
    <t>58970 тыс. руб. за счет сокращения расходов по АИП в связи с отсутствием софинансирования федерального бюджета (на реконструкцию цехов по производству и переработке льноволокна и его производных)</t>
  </si>
  <si>
    <t xml:space="preserve">Подготовка к проведению этапа Кубка мира по лыжным гонкам в ЦЛС "Демино" </t>
  </si>
  <si>
    <t>Повышение заработной платы педагогическим работникам с 01.09.2010 на 10%</t>
  </si>
  <si>
    <t>Cнятие ассигнований в связи с экономией</t>
  </si>
  <si>
    <t>Субсидия г.Ярославлю на строительство планетария</t>
  </si>
  <si>
    <t>(тыс.руб.)</t>
  </si>
  <si>
    <t xml:space="preserve">За счет дотации из федерального бюджета на строительство планетария в г.Ярославль </t>
  </si>
  <si>
    <t>Субсидия на реализацию ОЦП "Развитие материально-технической базы учреждений культуры"</t>
  </si>
  <si>
    <t>Выделение субсидии на реализацию муниципальных программ развития субъектов малого и среднего предпринимательства, включенных в перечень монопрофильных муниципальных районов с высокой степенью проявления кризисной ситуации в социально-экономической сфере и (или) находящихся в зоне повышенной степени риска, в рамках областной целевой программы развития субъектов малого и среднего предпринимательства Яр.обл. на 2010-2012г.г.(Гаврилов-Ямский МР - 2165, Тутаевский МР - 1850) - (передвижки внутри ОЦП)</t>
  </si>
  <si>
    <t xml:space="preserve">Увеличение субсидии Некрасовскому МР для проведения ремонтных работ в Бурмакинской средней общеобразовательной школе №1 
</t>
  </si>
  <si>
    <t xml:space="preserve">Софинансирование из областного бюджета капитального ремонта пищеблоков школьных столовых(г. Рыбинск). </t>
  </si>
  <si>
    <t>Cубсидия победителю российского конкурса - ГО г. Рыбинск (Приказ Министерства образования РФ № 799 от 26.07.2010);  финансирование из федерального бюджета приобретения современного технологического оборудования для школьных пищеблоков (постановление Правительства ЯО от 26.08.2010 № 634-п)</t>
  </si>
  <si>
    <t>Передвижка кредитов для обеспечения поступления средств Пенсионного фонда РФ для своевременной реализации мероприятий ОЦП "Укрепление МТБ учреждений социального обслуживания населения и оказание адресной социальной помощи неработающим пенсионерам ..."</t>
  </si>
  <si>
    <t>Передвижка кредитов для обеспечения поступления средств Пенсионного фонда РФ для своевременной реализации мероприятий ОЦП "Укрепление МТБ учреждений социального обслуживания населения и оказание адресной социальной помощи неработающим пенсионерам..."</t>
  </si>
  <si>
    <t>Для обеспечения уровня софинансирования расходов областного бюджета федеральной субсидии на закупку автотранспортных средств и коммунальной техники осуществить передвижку ассигнований  на департамент дорожного хозяйства ЯО.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</si>
</sst>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_ ;\-#,##0\ "/>
    <numFmt numFmtId="165" formatCode="#,##0_ ;[Red]\-#,##0\ "/>
    <numFmt numFmtId="166" formatCode="0.0"/>
  </numFmts>
  <fonts count="52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 Cyr"/>
      <charset val="204"/>
    </font>
    <font>
      <b/>
      <sz val="9"/>
      <name val="Times New Roman"/>
      <family val="1"/>
      <charset val="204"/>
    </font>
    <font>
      <b/>
      <sz val="10"/>
      <name val="Arial"/>
      <family val="2"/>
      <charset val="204"/>
    </font>
    <font>
      <b/>
      <u/>
      <sz val="10"/>
      <name val="Arial"/>
      <family val="2"/>
      <charset val="204"/>
    </font>
    <font>
      <sz val="8"/>
      <name val="Arial Cyr"/>
      <charset val="204"/>
    </font>
    <font>
      <sz val="10"/>
      <name val="Arial Cyr"/>
    </font>
    <font>
      <sz val="8"/>
      <name val="Arial Cyr"/>
    </font>
    <font>
      <sz val="8"/>
      <name val="Arial"/>
      <family val="2"/>
      <charset val="204"/>
    </font>
    <font>
      <b/>
      <sz val="8"/>
      <name val="Arial Cyr"/>
      <charset val="204"/>
    </font>
    <font>
      <sz val="14"/>
      <name val="Times New Roman"/>
      <family val="1"/>
      <charset val="204"/>
    </font>
    <font>
      <b/>
      <sz val="14"/>
      <name val="Arial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9"/>
      <name val="Arial Cyr"/>
      <charset val="204"/>
    </font>
    <font>
      <sz val="9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color indexed="10"/>
      <name val="Arial Cyr"/>
      <charset val="204"/>
    </font>
    <font>
      <b/>
      <sz val="10"/>
      <color indexed="10"/>
      <name val="Arial Cyr"/>
      <charset val="204"/>
    </font>
    <font>
      <sz val="10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9"/>
      <color indexed="10"/>
      <name val="Times New Roman"/>
      <family val="1"/>
      <charset val="204"/>
    </font>
    <font>
      <sz val="10"/>
      <color indexed="17"/>
      <name val="Arial Cyr"/>
      <charset val="204"/>
    </font>
    <font>
      <sz val="12"/>
      <color indexed="17"/>
      <name val="Times New Roman"/>
      <family val="1"/>
      <charset val="204"/>
    </font>
    <font>
      <sz val="10"/>
      <color indexed="60"/>
      <name val="Arial Cyr"/>
      <charset val="204"/>
    </font>
    <font>
      <sz val="12"/>
      <color indexed="60"/>
      <name val="Times New Roman"/>
      <family val="1"/>
      <charset val="204"/>
    </font>
    <font>
      <sz val="10"/>
      <color indexed="6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Times New Roman"/>
      <family val="2"/>
      <charset val="204"/>
    </font>
    <font>
      <sz val="10"/>
      <color indexed="0"/>
      <name val="Arial Cyr"/>
      <charset val="204"/>
    </font>
    <font>
      <sz val="11"/>
      <name val="Times New Roman"/>
      <family val="1"/>
      <charset val="204"/>
    </font>
    <font>
      <b/>
      <sz val="10"/>
      <name val="Arial Cyr"/>
    </font>
    <font>
      <sz val="10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Arial"/>
      <family val="2"/>
      <charset val="204"/>
    </font>
    <font>
      <b/>
      <sz val="12"/>
      <name val="Arial Cyr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2"/>
      <color indexed="10"/>
      <name val="Arial Cyr"/>
      <charset val="204"/>
    </font>
    <font>
      <sz val="12"/>
      <color indexed="17"/>
      <name val="Arial Cyr"/>
      <charset val="204"/>
    </font>
    <font>
      <sz val="11"/>
      <color theme="1"/>
      <name val="Times New Roman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</cellStyleXfs>
  <cellXfs count="325">
    <xf numFmtId="0" fontId="0" fillId="0" borderId="0" xfId="0"/>
    <xf numFmtId="0" fontId="6" fillId="0" borderId="1" xfId="16" applyNumberFormat="1" applyFont="1" applyFill="1" applyBorder="1" applyAlignment="1" applyProtection="1">
      <alignment horizontal="center" wrapText="1"/>
      <protection hidden="1"/>
    </xf>
    <xf numFmtId="0" fontId="4" fillId="0" borderId="1" xfId="2" applyNumberFormat="1" applyFont="1" applyFill="1" applyBorder="1" applyAlignment="1" applyProtection="1">
      <alignment horizontal="left" vertical="top" wrapText="1"/>
      <protection hidden="1"/>
    </xf>
    <xf numFmtId="0" fontId="4" fillId="0" borderId="0" xfId="2" applyNumberFormat="1" applyFont="1" applyFill="1" applyBorder="1" applyAlignment="1" applyProtection="1">
      <alignment horizontal="left" vertical="top" wrapText="1"/>
      <protection hidden="1"/>
    </xf>
    <xf numFmtId="0" fontId="4" fillId="0" borderId="1" xfId="2" applyNumberFormat="1" applyFont="1" applyFill="1" applyBorder="1" applyAlignment="1" applyProtection="1">
      <alignment vertical="top" wrapText="1"/>
      <protection hidden="1"/>
    </xf>
    <xf numFmtId="49" fontId="2" fillId="0" borderId="1" xfId="0" applyNumberFormat="1" applyFont="1" applyFill="1" applyBorder="1" applyAlignment="1">
      <alignment horizontal="left" vertical="top" wrapText="1"/>
    </xf>
    <xf numFmtId="0" fontId="2" fillId="0" borderId="1" xfId="2" applyNumberFormat="1" applyFont="1" applyFill="1" applyBorder="1" applyAlignment="1" applyProtection="1">
      <alignment vertical="top" wrapText="1"/>
      <protection hidden="1"/>
    </xf>
    <xf numFmtId="0" fontId="2" fillId="0" borderId="1" xfId="2" applyNumberFormat="1" applyFont="1" applyFill="1" applyBorder="1" applyAlignment="1" applyProtection="1">
      <alignment horizontal="justify" vertical="top" wrapText="1"/>
      <protection hidden="1"/>
    </xf>
    <xf numFmtId="0" fontId="12" fillId="0" borderId="1" xfId="2" applyNumberFormat="1" applyFont="1" applyFill="1" applyBorder="1" applyAlignment="1" applyProtection="1">
      <alignment horizontal="left" vertical="top" wrapText="1"/>
      <protection hidden="1"/>
    </xf>
    <xf numFmtId="0" fontId="5" fillId="0" borderId="1" xfId="0" applyFont="1" applyFill="1" applyBorder="1"/>
    <xf numFmtId="0" fontId="0" fillId="0" borderId="1" xfId="0" applyFont="1" applyFill="1" applyBorder="1"/>
    <xf numFmtId="0" fontId="2" fillId="0" borderId="1" xfId="10" applyNumberFormat="1" applyFont="1" applyFill="1" applyBorder="1" applyAlignment="1" applyProtection="1">
      <alignment vertical="top" wrapText="1"/>
      <protection hidden="1"/>
    </xf>
    <xf numFmtId="0" fontId="4" fillId="0" borderId="1" xfId="11" applyNumberFormat="1" applyFont="1" applyFill="1" applyBorder="1" applyAlignment="1" applyProtection="1">
      <alignment vertical="top" wrapText="1"/>
      <protection hidden="1"/>
    </xf>
    <xf numFmtId="0" fontId="4" fillId="0" borderId="1" xfId="12" applyNumberFormat="1" applyFont="1" applyFill="1" applyBorder="1" applyAlignment="1" applyProtection="1">
      <alignment horizontal="left" vertical="top" wrapText="1"/>
      <protection hidden="1"/>
    </xf>
    <xf numFmtId="0" fontId="2" fillId="0" borderId="1" xfId="12" applyNumberFormat="1" applyFont="1" applyFill="1" applyBorder="1" applyAlignment="1" applyProtection="1">
      <alignment vertical="top" wrapText="1"/>
      <protection hidden="1"/>
    </xf>
    <xf numFmtId="0" fontId="4" fillId="0" borderId="1" xfId="13" applyNumberFormat="1" applyFont="1" applyFill="1" applyBorder="1" applyAlignment="1" applyProtection="1">
      <alignment horizontal="left" vertical="top" wrapText="1"/>
      <protection hidden="1"/>
    </xf>
    <xf numFmtId="0" fontId="2" fillId="0" borderId="1" xfId="13" applyNumberFormat="1" applyFont="1" applyFill="1" applyBorder="1" applyAlignment="1" applyProtection="1">
      <alignment vertical="top" wrapText="1"/>
      <protection hidden="1"/>
    </xf>
    <xf numFmtId="0" fontId="4" fillId="0" borderId="1" xfId="14" applyNumberFormat="1" applyFont="1" applyFill="1" applyBorder="1" applyAlignment="1" applyProtection="1">
      <alignment horizontal="left" vertical="top" wrapText="1"/>
      <protection hidden="1"/>
    </xf>
    <xf numFmtId="0" fontId="4" fillId="0" borderId="1" xfId="15" applyNumberFormat="1" applyFont="1" applyFill="1" applyBorder="1" applyAlignment="1" applyProtection="1">
      <alignment horizontal="left" vertical="top" wrapText="1"/>
      <protection hidden="1"/>
    </xf>
    <xf numFmtId="0" fontId="4" fillId="0" borderId="1" xfId="3" applyNumberFormat="1" applyFont="1" applyFill="1" applyBorder="1" applyAlignment="1" applyProtection="1">
      <alignment horizontal="left" vertical="top" wrapText="1"/>
      <protection hidden="1"/>
    </xf>
    <xf numFmtId="0" fontId="4" fillId="0" borderId="1" xfId="4" applyNumberFormat="1" applyFont="1" applyFill="1" applyBorder="1" applyAlignment="1" applyProtection="1">
      <alignment horizontal="left" vertical="top" wrapText="1"/>
      <protection hidden="1"/>
    </xf>
    <xf numFmtId="0" fontId="4" fillId="0" borderId="1" xfId="5" applyNumberFormat="1" applyFont="1" applyFill="1" applyBorder="1" applyAlignment="1" applyProtection="1">
      <alignment horizontal="left" vertical="top" wrapText="1"/>
      <protection hidden="1"/>
    </xf>
    <xf numFmtId="0" fontId="2" fillId="0" borderId="1" xfId="5" applyNumberFormat="1" applyFont="1" applyFill="1" applyBorder="1" applyAlignment="1" applyProtection="1">
      <alignment vertical="top" wrapText="1"/>
      <protection hidden="1"/>
    </xf>
    <xf numFmtId="0" fontId="2" fillId="0" borderId="1" xfId="6" applyNumberFormat="1" applyFont="1" applyFill="1" applyBorder="1" applyAlignment="1" applyProtection="1">
      <alignment vertical="top" wrapText="1"/>
      <protection hidden="1"/>
    </xf>
    <xf numFmtId="0" fontId="4" fillId="0" borderId="1" xfId="7" applyNumberFormat="1" applyFont="1" applyFill="1" applyBorder="1" applyAlignment="1" applyProtection="1">
      <alignment horizontal="left" vertical="top" wrapText="1"/>
      <protection hidden="1"/>
    </xf>
    <xf numFmtId="0" fontId="4" fillId="0" borderId="1" xfId="8" applyNumberFormat="1" applyFont="1" applyFill="1" applyBorder="1" applyAlignment="1" applyProtection="1">
      <alignment horizontal="left" vertical="top" wrapText="1"/>
      <protection hidden="1"/>
    </xf>
    <xf numFmtId="0" fontId="2" fillId="0" borderId="1" xfId="8" applyNumberFormat="1" applyFont="1" applyFill="1" applyBorder="1" applyAlignment="1" applyProtection="1">
      <alignment vertical="top" wrapText="1"/>
      <protection hidden="1"/>
    </xf>
    <xf numFmtId="0" fontId="12" fillId="0" borderId="1" xfId="9" applyNumberFormat="1" applyFont="1" applyFill="1" applyBorder="1" applyAlignment="1" applyProtection="1">
      <alignment horizontal="left" vertical="top" wrapText="1"/>
      <protection hidden="1"/>
    </xf>
    <xf numFmtId="0" fontId="2" fillId="0" borderId="1" xfId="3" applyNumberFormat="1" applyFont="1" applyFill="1" applyBorder="1" applyAlignment="1" applyProtection="1">
      <alignment vertical="top" wrapText="1"/>
      <protection hidden="1"/>
    </xf>
    <xf numFmtId="0" fontId="12" fillId="0" borderId="1" xfId="3" applyNumberFormat="1" applyFont="1" applyFill="1" applyBorder="1" applyAlignment="1" applyProtection="1">
      <alignment horizontal="left" vertical="top" wrapText="1"/>
      <protection hidden="1"/>
    </xf>
    <xf numFmtId="0" fontId="2" fillId="0" borderId="1" xfId="3" applyNumberFormat="1" applyFont="1" applyFill="1" applyBorder="1" applyAlignment="1" applyProtection="1">
      <alignment wrapText="1"/>
      <protection hidden="1"/>
    </xf>
    <xf numFmtId="0" fontId="16" fillId="0" borderId="1" xfId="16" applyNumberFormat="1" applyFont="1" applyFill="1" applyBorder="1" applyAlignment="1" applyProtection="1">
      <alignment horizontal="center" wrapText="1"/>
      <protection hidden="1"/>
    </xf>
    <xf numFmtId="49" fontId="12" fillId="0" borderId="1" xfId="3" applyNumberFormat="1" applyFont="1" applyFill="1" applyBorder="1" applyAlignment="1" applyProtection="1">
      <alignment horizontal="left" vertical="top" wrapText="1"/>
      <protection hidden="1"/>
    </xf>
    <xf numFmtId="0" fontId="17" fillId="0" borderId="1" xfId="16" applyNumberFormat="1" applyFont="1" applyFill="1" applyBorder="1" applyAlignment="1" applyProtection="1">
      <alignment horizontal="center" wrapText="1"/>
      <protection hidden="1"/>
    </xf>
    <xf numFmtId="0" fontId="23" fillId="0" borderId="1" xfId="16" applyNumberFormat="1" applyFont="1" applyFill="1" applyBorder="1" applyAlignment="1" applyProtection="1">
      <alignment horizontal="center" wrapText="1"/>
      <protection hidden="1"/>
    </xf>
    <xf numFmtId="0" fontId="2" fillId="0" borderId="2" xfId="3" applyNumberFormat="1" applyFont="1" applyFill="1" applyBorder="1" applyAlignment="1" applyProtection="1">
      <alignment vertical="top" wrapText="1"/>
      <protection hidden="1"/>
    </xf>
    <xf numFmtId="0" fontId="21" fillId="0" borderId="1" xfId="2" applyNumberFormat="1" applyFont="1" applyFill="1" applyBorder="1" applyAlignment="1" applyProtection="1">
      <alignment vertical="top" wrapText="1"/>
      <protection hidden="1"/>
    </xf>
    <xf numFmtId="0" fontId="5" fillId="0" borderId="3" xfId="0" applyFont="1" applyFill="1" applyBorder="1"/>
    <xf numFmtId="0" fontId="12" fillId="0" borderId="4" xfId="3" applyNumberFormat="1" applyFont="1" applyFill="1" applyBorder="1" applyAlignment="1" applyProtection="1">
      <alignment horizontal="left" vertical="top" wrapText="1"/>
      <protection hidden="1"/>
    </xf>
    <xf numFmtId="0" fontId="18" fillId="0" borderId="1" xfId="0" applyFont="1" applyFill="1" applyBorder="1"/>
    <xf numFmtId="0" fontId="24" fillId="0" borderId="1" xfId="0" applyFont="1" applyFill="1" applyBorder="1"/>
    <xf numFmtId="49" fontId="4" fillId="0" borderId="1" xfId="3" applyNumberFormat="1" applyFont="1" applyFill="1" applyBorder="1" applyAlignment="1" applyProtection="1">
      <alignment horizontal="left" vertical="top" wrapText="1"/>
      <protection hidden="1"/>
    </xf>
    <xf numFmtId="0" fontId="25" fillId="0" borderId="1" xfId="0" applyFont="1" applyFill="1" applyBorder="1"/>
    <xf numFmtId="0" fontId="23" fillId="0" borderId="2" xfId="16" applyNumberFormat="1" applyFont="1" applyFill="1" applyBorder="1" applyAlignment="1" applyProtection="1">
      <alignment horizontal="center" wrapText="1"/>
      <protection hidden="1"/>
    </xf>
    <xf numFmtId="0" fontId="17" fillId="0" borderId="4" xfId="16" applyNumberFormat="1" applyFont="1" applyFill="1" applyBorder="1" applyAlignment="1" applyProtection="1">
      <alignment horizontal="center" wrapText="1"/>
      <protection hidden="1"/>
    </xf>
    <xf numFmtId="0" fontId="5" fillId="0" borderId="0" xfId="0" applyFont="1" applyFill="1"/>
    <xf numFmtId="0" fontId="5" fillId="0" borderId="0" xfId="0" applyFont="1" applyFill="1" applyAlignment="1">
      <alignment horizontal="left" vertical="top"/>
    </xf>
    <xf numFmtId="0" fontId="0" fillId="0" borderId="0" xfId="0" applyFont="1" applyFill="1"/>
    <xf numFmtId="0" fontId="14" fillId="0" borderId="0" xfId="0" applyFont="1" applyFill="1"/>
    <xf numFmtId="0" fontId="0" fillId="0" borderId="0" xfId="0" applyFont="1" applyFill="1" applyAlignment="1">
      <alignment vertical="top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/>
    <xf numFmtId="0" fontId="0" fillId="0" borderId="3" xfId="0" applyFont="1" applyFill="1" applyBorder="1"/>
    <xf numFmtId="0" fontId="10" fillId="0" borderId="1" xfId="0" applyFont="1" applyFill="1" applyBorder="1"/>
    <xf numFmtId="0" fontId="5" fillId="0" borderId="1" xfId="0" applyNumberFormat="1" applyFont="1" applyFill="1" applyBorder="1"/>
    <xf numFmtId="0" fontId="5" fillId="0" borderId="3" xfId="0" applyNumberFormat="1" applyFont="1" applyFill="1" applyBorder="1"/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right"/>
    </xf>
    <xf numFmtId="0" fontId="2" fillId="0" borderId="1" xfId="2" applyNumberFormat="1" applyFont="1" applyFill="1" applyBorder="1" applyAlignment="1" applyProtection="1">
      <alignment wrapText="1"/>
      <protection hidden="1"/>
    </xf>
    <xf numFmtId="0" fontId="12" fillId="0" borderId="1" xfId="3" applyNumberFormat="1" applyFont="1" applyFill="1" applyBorder="1" applyAlignment="1" applyProtection="1">
      <alignment vertical="top" wrapText="1"/>
      <protection hidden="1"/>
    </xf>
    <xf numFmtId="0" fontId="0" fillId="0" borderId="1" xfId="0" applyFont="1" applyFill="1" applyBorder="1" applyAlignment="1">
      <alignment vertical="top" wrapText="1"/>
    </xf>
    <xf numFmtId="0" fontId="17" fillId="0" borderId="1" xfId="0" applyFont="1" applyFill="1" applyBorder="1"/>
    <xf numFmtId="0" fontId="0" fillId="0" borderId="1" xfId="0" applyNumberFormat="1" applyFont="1" applyFill="1" applyBorder="1" applyAlignment="1">
      <alignment wrapText="1"/>
    </xf>
    <xf numFmtId="3" fontId="0" fillId="0" borderId="1" xfId="0" applyNumberFormat="1" applyFont="1" applyFill="1" applyBorder="1"/>
    <xf numFmtId="3" fontId="2" fillId="0" borderId="1" xfId="0" applyNumberFormat="1" applyFont="1" applyFill="1" applyBorder="1" applyAlignment="1">
      <alignment wrapText="1"/>
    </xf>
    <xf numFmtId="0" fontId="18" fillId="0" borderId="1" xfId="0" applyFont="1" applyFill="1" applyBorder="1" applyAlignment="1">
      <alignment wrapText="1"/>
    </xf>
    <xf numFmtId="0" fontId="18" fillId="0" borderId="0" xfId="0" applyFont="1" applyFill="1"/>
    <xf numFmtId="1" fontId="5" fillId="0" borderId="1" xfId="0" applyNumberFormat="1" applyFont="1" applyFill="1" applyBorder="1"/>
    <xf numFmtId="1" fontId="0" fillId="0" borderId="1" xfId="0" applyNumberFormat="1" applyFont="1" applyFill="1" applyBorder="1"/>
    <xf numFmtId="0" fontId="0" fillId="0" borderId="1" xfId="0" applyFont="1" applyFill="1" applyBorder="1" applyAlignment="1">
      <alignment vertical="center" wrapText="1"/>
    </xf>
    <xf numFmtId="2" fontId="0" fillId="0" borderId="1" xfId="0" applyNumberFormat="1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center" wrapText="1"/>
    </xf>
    <xf numFmtId="0" fontId="25" fillId="0" borderId="0" xfId="0" applyFont="1" applyFill="1"/>
    <xf numFmtId="0" fontId="17" fillId="0" borderId="1" xfId="3" applyNumberFormat="1" applyFont="1" applyFill="1" applyBorder="1" applyAlignment="1" applyProtection="1">
      <alignment horizontal="left" vertical="top" wrapText="1"/>
      <protection hidden="1"/>
    </xf>
    <xf numFmtId="0" fontId="19" fillId="0" borderId="1" xfId="0" applyFont="1" applyFill="1" applyBorder="1"/>
    <xf numFmtId="0" fontId="26" fillId="0" borderId="3" xfId="0" applyFont="1" applyFill="1" applyBorder="1"/>
    <xf numFmtId="0" fontId="17" fillId="0" borderId="0" xfId="0" applyFont="1" applyFill="1" applyAlignment="1">
      <alignment horizontal="left" vertical="top"/>
    </xf>
    <xf numFmtId="0" fontId="24" fillId="0" borderId="2" xfId="0" applyFont="1" applyFill="1" applyBorder="1"/>
    <xf numFmtId="0" fontId="17" fillId="0" borderId="4" xfId="3" applyNumberFormat="1" applyFont="1" applyFill="1" applyBorder="1" applyAlignment="1" applyProtection="1">
      <alignment horizontal="left" vertical="top" wrapText="1"/>
      <protection hidden="1"/>
    </xf>
    <xf numFmtId="0" fontId="18" fillId="0" borderId="0" xfId="0" applyFont="1" applyFill="1" applyAlignment="1" applyProtection="1"/>
    <xf numFmtId="0" fontId="17" fillId="0" borderId="1" xfId="0" applyFont="1" applyFill="1" applyBorder="1" applyAlignment="1" applyProtection="1"/>
    <xf numFmtId="0" fontId="0" fillId="0" borderId="1" xfId="0" applyFont="1" applyFill="1" applyBorder="1" applyAlignment="1">
      <alignment horizontal="left" vertical="top" wrapText="1"/>
    </xf>
    <xf numFmtId="0" fontId="0" fillId="0" borderId="0" xfId="0" applyFont="1" applyFill="1" applyBorder="1"/>
    <xf numFmtId="0" fontId="9" fillId="0" borderId="1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2" fillId="0" borderId="1" xfId="0" applyFont="1" applyFill="1" applyBorder="1"/>
    <xf numFmtId="0" fontId="9" fillId="0" borderId="1" xfId="0" applyFont="1" applyFill="1" applyBorder="1"/>
    <xf numFmtId="0" fontId="13" fillId="0" borderId="1" xfId="0" applyFont="1" applyFill="1" applyBorder="1"/>
    <xf numFmtId="1" fontId="5" fillId="0" borderId="3" xfId="0" applyNumberFormat="1" applyFont="1" applyFill="1" applyBorder="1"/>
    <xf numFmtId="0" fontId="5" fillId="0" borderId="0" xfId="0" applyFont="1" applyFill="1" applyBorder="1"/>
    <xf numFmtId="0" fontId="0" fillId="0" borderId="0" xfId="0" applyFont="1" applyFill="1" applyBorder="1" applyAlignment="1">
      <alignment vertical="top"/>
    </xf>
    <xf numFmtId="1" fontId="5" fillId="0" borderId="1" xfId="0" applyNumberFormat="1" applyFont="1" applyFill="1" applyBorder="1" applyAlignment="1">
      <alignment horizontal="right"/>
    </xf>
    <xf numFmtId="1" fontId="5" fillId="0" borderId="3" xfId="0" applyNumberFormat="1" applyFont="1" applyFill="1" applyBorder="1" applyAlignment="1">
      <alignment horizontal="right"/>
    </xf>
    <xf numFmtId="0" fontId="6" fillId="0" borderId="1" xfId="16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2" applyNumberFormat="1" applyFont="1" applyFill="1" applyBorder="1" applyAlignment="1" applyProtection="1">
      <alignment vertical="center" wrapText="1"/>
      <protection hidden="1"/>
    </xf>
    <xf numFmtId="49" fontId="0" fillId="0" borderId="1" xfId="0" applyNumberFormat="1" applyFont="1" applyFill="1" applyBorder="1" applyAlignment="1">
      <alignment horizontal="right"/>
    </xf>
    <xf numFmtId="49" fontId="0" fillId="0" borderId="3" xfId="0" applyNumberFormat="1" applyFont="1" applyFill="1" applyBorder="1" applyAlignment="1">
      <alignment horizontal="right"/>
    </xf>
    <xf numFmtId="0" fontId="0" fillId="0" borderId="1" xfId="0" applyFont="1" applyFill="1" applyBorder="1" applyAlignment="1"/>
    <xf numFmtId="164" fontId="1" fillId="0" borderId="1" xfId="17" applyNumberFormat="1" applyFont="1" applyFill="1" applyBorder="1"/>
    <xf numFmtId="0" fontId="12" fillId="0" borderId="1" xfId="2" applyNumberFormat="1" applyFont="1" applyFill="1" applyBorder="1" applyAlignment="1" applyProtection="1">
      <alignment vertical="top" wrapText="1"/>
      <protection hidden="1"/>
    </xf>
    <xf numFmtId="0" fontId="17" fillId="0" borderId="1" xfId="16" applyNumberFormat="1" applyFont="1" applyFill="1" applyBorder="1" applyAlignment="1" applyProtection="1">
      <alignment horizontal="center" vertical="top" wrapText="1"/>
      <protection hidden="1"/>
    </xf>
    <xf numFmtId="165" fontId="18" fillId="0" borderId="1" xfId="0" applyNumberFormat="1" applyFont="1" applyFill="1" applyBorder="1" applyAlignment="1">
      <alignment horizontal="right" vertical="top"/>
    </xf>
    <xf numFmtId="0" fontId="7" fillId="0" borderId="1" xfId="0" applyFont="1" applyFill="1" applyBorder="1"/>
    <xf numFmtId="0" fontId="2" fillId="0" borderId="3" xfId="0" applyFont="1" applyFill="1" applyBorder="1"/>
    <xf numFmtId="0" fontId="20" fillId="0" borderId="1" xfId="0" applyFont="1" applyFill="1" applyBorder="1" applyAlignment="1">
      <alignment vertical="top"/>
    </xf>
    <xf numFmtId="0" fontId="11" fillId="0" borderId="1" xfId="0" applyFont="1" applyFill="1" applyBorder="1"/>
    <xf numFmtId="0" fontId="11" fillId="0" borderId="3" xfId="0" applyFont="1" applyFill="1" applyBorder="1"/>
    <xf numFmtId="1" fontId="0" fillId="0" borderId="0" xfId="0" applyNumberFormat="1" applyFont="1" applyFill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justify" vertical="justify"/>
    </xf>
    <xf numFmtId="0" fontId="5" fillId="0" borderId="0" xfId="0" applyFont="1" applyFill="1" applyBorder="1" applyAlignment="1">
      <alignment wrapText="1"/>
    </xf>
    <xf numFmtId="0" fontId="26" fillId="0" borderId="1" xfId="0" applyFont="1" applyFill="1" applyBorder="1"/>
    <xf numFmtId="0" fontId="23" fillId="0" borderId="1" xfId="0" applyFont="1" applyFill="1" applyBorder="1"/>
    <xf numFmtId="0" fontId="27" fillId="0" borderId="1" xfId="0" applyFont="1" applyFill="1" applyBorder="1"/>
    <xf numFmtId="0" fontId="24" fillId="0" borderId="4" xfId="0" applyFont="1" applyFill="1" applyBorder="1"/>
    <xf numFmtId="0" fontId="25" fillId="0" borderId="0" xfId="0" applyFont="1" applyFill="1" applyBorder="1"/>
    <xf numFmtId="0" fontId="26" fillId="0" borderId="5" xfId="0" applyFont="1" applyFill="1" applyBorder="1"/>
    <xf numFmtId="1" fontId="25" fillId="0" borderId="1" xfId="0" applyNumberFormat="1" applyFont="1" applyFill="1" applyBorder="1"/>
    <xf numFmtId="165" fontId="24" fillId="0" borderId="1" xfId="0" applyNumberFormat="1" applyFont="1" applyFill="1" applyBorder="1" applyAlignment="1">
      <alignment horizontal="right" vertical="top"/>
    </xf>
    <xf numFmtId="0" fontId="28" fillId="0" borderId="1" xfId="0" applyFont="1" applyFill="1" applyBorder="1"/>
    <xf numFmtId="0" fontId="29" fillId="0" borderId="1" xfId="0" applyFont="1" applyFill="1" applyBorder="1"/>
    <xf numFmtId="49" fontId="25" fillId="0" borderId="1" xfId="0" applyNumberFormat="1" applyFont="1" applyFill="1" applyBorder="1" applyAlignment="1">
      <alignment horizontal="right"/>
    </xf>
    <xf numFmtId="0" fontId="25" fillId="0" borderId="1" xfId="0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vertical="top"/>
    </xf>
    <xf numFmtId="0" fontId="0" fillId="0" borderId="2" xfId="0" applyFill="1" applyBorder="1" applyAlignment="1">
      <alignment vertical="top" wrapText="1"/>
    </xf>
    <xf numFmtId="0" fontId="0" fillId="2" borderId="0" xfId="0" applyFont="1" applyFill="1"/>
    <xf numFmtId="49" fontId="0" fillId="0" borderId="0" xfId="0" applyNumberFormat="1" applyFont="1" applyFill="1"/>
    <xf numFmtId="49" fontId="0" fillId="3" borderId="0" xfId="0" applyNumberFormat="1" applyFont="1" applyFill="1"/>
    <xf numFmtId="0" fontId="0" fillId="4" borderId="0" xfId="0" applyFont="1" applyFill="1"/>
    <xf numFmtId="0" fontId="0" fillId="5" borderId="0" xfId="0" applyFont="1" applyFill="1"/>
    <xf numFmtId="1" fontId="0" fillId="6" borderId="0" xfId="0" applyNumberFormat="1" applyFont="1" applyFill="1"/>
    <xf numFmtId="165" fontId="0" fillId="0" borderId="0" xfId="0" applyNumberFormat="1" applyFont="1" applyFill="1"/>
    <xf numFmtId="0" fontId="0" fillId="7" borderId="0" xfId="0" applyFont="1" applyFill="1"/>
    <xf numFmtId="0" fontId="28" fillId="0" borderId="2" xfId="3" applyNumberFormat="1" applyFont="1" applyFill="1" applyBorder="1" applyAlignment="1" applyProtection="1">
      <alignment vertical="top" wrapText="1"/>
      <protection hidden="1"/>
    </xf>
    <xf numFmtId="0" fontId="2" fillId="0" borderId="4" xfId="3" applyNumberFormat="1" applyFont="1" applyFill="1" applyBorder="1" applyAlignment="1" applyProtection="1">
      <alignment horizontal="left" vertical="center" wrapText="1"/>
      <protection hidden="1"/>
    </xf>
    <xf numFmtId="0" fontId="21" fillId="0" borderId="1" xfId="3" applyNumberFormat="1" applyFont="1" applyFill="1" applyBorder="1" applyAlignment="1" applyProtection="1">
      <alignment vertical="top" wrapText="1"/>
      <protection hidden="1"/>
    </xf>
    <xf numFmtId="1" fontId="0" fillId="0" borderId="0" xfId="0" applyNumberFormat="1" applyFont="1" applyFill="1" applyBorder="1"/>
    <xf numFmtId="0" fontId="12" fillId="0" borderId="1" xfId="11" applyNumberFormat="1" applyFont="1" applyFill="1" applyBorder="1" applyAlignment="1" applyProtection="1">
      <alignment vertical="top" wrapText="1"/>
      <protection hidden="1"/>
    </xf>
    <xf numFmtId="0" fontId="2" fillId="0" borderId="2" xfId="3" applyNumberFormat="1" applyFont="1" applyFill="1" applyBorder="1" applyAlignment="1" applyProtection="1">
      <alignment vertical="center" wrapText="1"/>
      <protection hidden="1"/>
    </xf>
    <xf numFmtId="166" fontId="5" fillId="0" borderId="0" xfId="0" applyNumberFormat="1" applyFont="1" applyFill="1" applyBorder="1"/>
    <xf numFmtId="1" fontId="25" fillId="0" borderId="0" xfId="0" applyNumberFormat="1" applyFont="1" applyFill="1" applyBorder="1"/>
    <xf numFmtId="1" fontId="24" fillId="0" borderId="1" xfId="0" applyNumberFormat="1" applyFont="1" applyFill="1" applyBorder="1"/>
    <xf numFmtId="166" fontId="0" fillId="0" borderId="0" xfId="0" applyNumberFormat="1" applyFont="1" applyFill="1" applyBorder="1"/>
    <xf numFmtId="0" fontId="17" fillId="0" borderId="2" xfId="16" applyNumberFormat="1" applyFont="1" applyFill="1" applyBorder="1" applyAlignment="1" applyProtection="1">
      <alignment horizontal="center" wrapText="1"/>
      <protection hidden="1"/>
    </xf>
    <xf numFmtId="166" fontId="5" fillId="4" borderId="0" xfId="0" applyNumberFormat="1" applyFont="1" applyFill="1" applyBorder="1"/>
    <xf numFmtId="0" fontId="2" fillId="0" borderId="1" xfId="10" applyNumberFormat="1" applyFont="1" applyFill="1" applyBorder="1" applyAlignment="1" applyProtection="1">
      <alignment horizontal="left" vertical="top" wrapText="1"/>
      <protection hidden="1"/>
    </xf>
    <xf numFmtId="0" fontId="2" fillId="0" borderId="1" xfId="12" applyNumberFormat="1" applyFont="1" applyFill="1" applyBorder="1" applyAlignment="1" applyProtection="1">
      <alignment horizontal="left" vertical="top" wrapText="1"/>
      <protection hidden="1"/>
    </xf>
    <xf numFmtId="0" fontId="12" fillId="0" borderId="1" xfId="2" applyNumberFormat="1" applyFont="1" applyFill="1" applyBorder="1" applyAlignment="1" applyProtection="1">
      <alignment horizontal="center" vertical="top" wrapText="1"/>
      <protection hidden="1"/>
    </xf>
    <xf numFmtId="0" fontId="20" fillId="0" borderId="1" xfId="0" applyFont="1" applyFill="1" applyBorder="1" applyAlignment="1">
      <alignment horizontal="left" vertical="top" wrapText="1"/>
    </xf>
    <xf numFmtId="0" fontId="24" fillId="0" borderId="1" xfId="0" applyFont="1" applyFill="1" applyBorder="1" applyAlignment="1">
      <alignment horizontal="right" vertical="top"/>
    </xf>
    <xf numFmtId="0" fontId="28" fillId="0" borderId="1" xfId="6" applyNumberFormat="1" applyFont="1" applyFill="1" applyBorder="1" applyAlignment="1" applyProtection="1">
      <alignment vertical="top" wrapText="1"/>
      <protection hidden="1"/>
    </xf>
    <xf numFmtId="3" fontId="28" fillId="0" borderId="1" xfId="0" applyNumberFormat="1" applyFont="1" applyFill="1" applyBorder="1"/>
    <xf numFmtId="0" fontId="22" fillId="0" borderId="1" xfId="0" applyFont="1" applyFill="1" applyBorder="1"/>
    <xf numFmtId="0" fontId="30" fillId="0" borderId="1" xfId="16" applyNumberFormat="1" applyFont="1" applyFill="1" applyBorder="1" applyAlignment="1" applyProtection="1">
      <alignment horizontal="center" wrapText="1"/>
      <protection hidden="1"/>
    </xf>
    <xf numFmtId="0" fontId="0" fillId="0" borderId="0" xfId="0" applyFill="1" applyAlignment="1">
      <alignment horizontal="right" wrapText="1"/>
    </xf>
    <xf numFmtId="0" fontId="31" fillId="0" borderId="1" xfId="0" applyFont="1" applyFill="1" applyBorder="1"/>
    <xf numFmtId="0" fontId="31" fillId="0" borderId="1" xfId="0" applyFont="1" applyFill="1" applyBorder="1" applyAlignment="1">
      <alignment vertical="top" wrapText="1"/>
    </xf>
    <xf numFmtId="0" fontId="32" fillId="0" borderId="1" xfId="0" applyFont="1" applyFill="1" applyBorder="1"/>
    <xf numFmtId="0" fontId="32" fillId="0" borderId="4" xfId="0" applyFont="1" applyFill="1" applyBorder="1"/>
    <xf numFmtId="0" fontId="33" fillId="0" borderId="1" xfId="0" applyFont="1" applyFill="1" applyBorder="1"/>
    <xf numFmtId="0" fontId="34" fillId="0" borderId="1" xfId="0" applyFont="1" applyFill="1" applyBorder="1"/>
    <xf numFmtId="0" fontId="35" fillId="0" borderId="1" xfId="10" applyNumberFormat="1" applyFont="1" applyFill="1" applyBorder="1" applyAlignment="1" applyProtection="1">
      <alignment vertical="top" wrapText="1"/>
      <protection hidden="1"/>
    </xf>
    <xf numFmtId="0" fontId="33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1" fillId="0" borderId="0" xfId="0" applyFont="1" applyFill="1"/>
    <xf numFmtId="0" fontId="5" fillId="3" borderId="1" xfId="0" applyFont="1" applyFill="1" applyBorder="1"/>
    <xf numFmtId="0" fontId="8" fillId="3" borderId="1" xfId="2" applyNumberFormat="1" applyFont="1" applyFill="1" applyBorder="1" applyAlignment="1" applyProtection="1">
      <alignment horizontal="center" vertical="center" wrapText="1"/>
      <protection hidden="1"/>
    </xf>
    <xf numFmtId="0" fontId="0" fillId="3" borderId="1" xfId="0" applyFont="1" applyFill="1" applyBorder="1" applyAlignment="1">
      <alignment vertical="top"/>
    </xf>
    <xf numFmtId="1" fontId="5" fillId="0" borderId="1" xfId="0" applyNumberFormat="1" applyFont="1" applyFill="1" applyBorder="1" applyAlignment="1">
      <alignment horizontal="right" vertical="center"/>
    </xf>
    <xf numFmtId="1" fontId="5" fillId="0" borderId="3" xfId="0" applyNumberFormat="1" applyFont="1" applyFill="1" applyBorder="1" applyAlignment="1">
      <alignment horizontal="right" vertical="center"/>
    </xf>
    <xf numFmtId="0" fontId="5" fillId="8" borderId="1" xfId="0" applyFont="1" applyFill="1" applyBorder="1"/>
    <xf numFmtId="0" fontId="7" fillId="8" borderId="1" xfId="2" applyNumberFormat="1" applyFont="1" applyFill="1" applyBorder="1" applyAlignment="1" applyProtection="1">
      <alignment horizontal="left" vertical="top" wrapText="1"/>
      <protection hidden="1"/>
    </xf>
    <xf numFmtId="1" fontId="5" fillId="8" borderId="1" xfId="0" applyNumberFormat="1" applyFont="1" applyFill="1" applyBorder="1"/>
    <xf numFmtId="1" fontId="0" fillId="8" borderId="1" xfId="0" applyNumberFormat="1" applyFont="1" applyFill="1" applyBorder="1" applyAlignment="1">
      <alignment vertical="top"/>
    </xf>
    <xf numFmtId="0" fontId="51" fillId="0" borderId="0" xfId="1"/>
    <xf numFmtId="0" fontId="37" fillId="0" borderId="1" xfId="1" applyFont="1" applyFill="1" applyBorder="1"/>
    <xf numFmtId="0" fontId="25" fillId="0" borderId="1" xfId="1" applyFont="1" applyFill="1" applyBorder="1"/>
    <xf numFmtId="0" fontId="51" fillId="0" borderId="1" xfId="1" applyFill="1" applyBorder="1" applyAlignment="1">
      <alignment vertical="top" wrapText="1"/>
    </xf>
    <xf numFmtId="0" fontId="0" fillId="0" borderId="0" xfId="0" applyFill="1"/>
    <xf numFmtId="0" fontId="18" fillId="0" borderId="1" xfId="0" applyFont="1" applyFill="1" applyBorder="1" applyAlignment="1">
      <alignment horizontal="left" vertical="top" wrapText="1"/>
    </xf>
    <xf numFmtId="1" fontId="0" fillId="9" borderId="1" xfId="0" applyNumberFormat="1" applyFont="1" applyFill="1" applyBorder="1"/>
    <xf numFmtId="0" fontId="39" fillId="0" borderId="1" xfId="3" applyNumberFormat="1" applyFont="1" applyFill="1" applyBorder="1" applyAlignment="1" applyProtection="1">
      <alignment vertical="center" wrapText="1"/>
    </xf>
    <xf numFmtId="0" fontId="18" fillId="9" borderId="1" xfId="3" applyNumberFormat="1" applyFont="1" applyFill="1" applyBorder="1" applyAlignment="1" applyProtection="1">
      <alignment horizontal="left" vertical="top" wrapText="1"/>
      <protection hidden="1"/>
    </xf>
    <xf numFmtId="0" fontId="5" fillId="9" borderId="1" xfId="0" applyFont="1" applyFill="1" applyBorder="1"/>
    <xf numFmtId="0" fontId="0" fillId="9" borderId="1" xfId="0" applyFont="1" applyFill="1" applyBorder="1"/>
    <xf numFmtId="0" fontId="39" fillId="9" borderId="1" xfId="3" applyNumberFormat="1" applyFont="1" applyFill="1" applyBorder="1" applyAlignment="1" applyProtection="1">
      <alignment vertical="center" wrapText="1"/>
      <protection hidden="1"/>
    </xf>
    <xf numFmtId="0" fontId="40" fillId="0" borderId="1" xfId="0" applyFont="1" applyFill="1" applyBorder="1"/>
    <xf numFmtId="0" fontId="39" fillId="0" borderId="1" xfId="6" applyNumberFormat="1" applyFont="1" applyFill="1" applyBorder="1" applyAlignment="1" applyProtection="1">
      <alignment vertical="center" wrapText="1"/>
    </xf>
    <xf numFmtId="0" fontId="38" fillId="9" borderId="1" xfId="0" applyNumberFormat="1" applyFont="1" applyFill="1" applyBorder="1"/>
    <xf numFmtId="0" fontId="25" fillId="9" borderId="1" xfId="0" applyFont="1" applyFill="1" applyBorder="1"/>
    <xf numFmtId="0" fontId="1" fillId="9" borderId="1" xfId="0" applyFont="1" applyFill="1" applyBorder="1" applyAlignment="1">
      <alignment horizontal="justify"/>
    </xf>
    <xf numFmtId="0" fontId="1" fillId="9" borderId="1" xfId="0" applyFont="1" applyFill="1" applyBorder="1"/>
    <xf numFmtId="0" fontId="39" fillId="9" borderId="1" xfId="3" applyNumberFormat="1" applyFont="1" applyFill="1" applyBorder="1" applyAlignment="1" applyProtection="1">
      <alignment vertical="center" wrapText="1"/>
    </xf>
    <xf numFmtId="0" fontId="0" fillId="9" borderId="1" xfId="0" applyFont="1" applyFill="1" applyBorder="1" applyAlignment="1">
      <alignment horizontal="right"/>
    </xf>
    <xf numFmtId="0" fontId="0" fillId="9" borderId="3" xfId="0" applyFont="1" applyFill="1" applyBorder="1"/>
    <xf numFmtId="0" fontId="0" fillId="9" borderId="0" xfId="0" applyFont="1" applyFill="1"/>
    <xf numFmtId="0" fontId="2" fillId="9" borderId="1" xfId="10" applyNumberFormat="1" applyFont="1" applyFill="1" applyBorder="1" applyAlignment="1" applyProtection="1">
      <alignment vertical="top" wrapText="1"/>
      <protection hidden="1"/>
    </xf>
    <xf numFmtId="0" fontId="0" fillId="9" borderId="1" xfId="0" applyFont="1" applyFill="1" applyBorder="1" applyAlignment="1">
      <alignment horizontal="justify"/>
    </xf>
    <xf numFmtId="0" fontId="0" fillId="9" borderId="1" xfId="0" applyFill="1" applyBorder="1" applyAlignment="1">
      <alignment wrapText="1"/>
    </xf>
    <xf numFmtId="0" fontId="36" fillId="0" borderId="2" xfId="0" applyFont="1" applyBorder="1" applyAlignment="1">
      <alignment vertical="top" wrapText="1"/>
    </xf>
    <xf numFmtId="1" fontId="5" fillId="3" borderId="1" xfId="0" applyNumberFormat="1" applyFont="1" applyFill="1" applyBorder="1" applyAlignment="1">
      <alignment horizontal="right" vertical="center"/>
    </xf>
    <xf numFmtId="1" fontId="0" fillId="0" borderId="1" xfId="0" applyNumberFormat="1" applyFont="1" applyFill="1" applyBorder="1" applyAlignment="1">
      <alignment horizontal="right"/>
    </xf>
    <xf numFmtId="0" fontId="42" fillId="0" borderId="1" xfId="16" applyNumberFormat="1" applyFont="1" applyFill="1" applyBorder="1" applyAlignment="1" applyProtection="1">
      <alignment horizontal="center" wrapText="1"/>
      <protection hidden="1"/>
    </xf>
    <xf numFmtId="0" fontId="2" fillId="0" borderId="1" xfId="2" applyNumberFormat="1" applyFont="1" applyFill="1" applyBorder="1" applyAlignment="1" applyProtection="1">
      <alignment horizontal="center" vertical="top" wrapText="1"/>
      <protection hidden="1"/>
    </xf>
    <xf numFmtId="3" fontId="1" fillId="0" borderId="1" xfId="1" applyNumberFormat="1" applyFont="1" applyFill="1" applyBorder="1"/>
    <xf numFmtId="0" fontId="20" fillId="0" borderId="1" xfId="0" applyFont="1" applyFill="1" applyBorder="1"/>
    <xf numFmtId="3" fontId="5" fillId="0" borderId="1" xfId="0" applyNumberFormat="1" applyFont="1" applyFill="1" applyBorder="1"/>
    <xf numFmtId="3" fontId="20" fillId="0" borderId="1" xfId="0" applyNumberFormat="1" applyFont="1" applyFill="1" applyBorder="1"/>
    <xf numFmtId="0" fontId="0" fillId="3" borderId="0" xfId="0" applyFont="1" applyFill="1" applyAlignment="1">
      <alignment vertical="top"/>
    </xf>
    <xf numFmtId="0" fontId="0" fillId="3" borderId="0" xfId="0" applyFont="1" applyFill="1"/>
    <xf numFmtId="3" fontId="0" fillId="2" borderId="0" xfId="0" applyNumberFormat="1" applyFont="1" applyFill="1"/>
    <xf numFmtId="0" fontId="0" fillId="10" borderId="0" xfId="0" applyFont="1" applyFill="1"/>
    <xf numFmtId="0" fontId="22" fillId="9" borderId="1" xfId="0" applyFont="1" applyFill="1" applyBorder="1" applyAlignment="1">
      <alignment horizontal="left" vertical="top" wrapText="1"/>
    </xf>
    <xf numFmtId="0" fontId="43" fillId="9" borderId="1" xfId="0" applyFont="1" applyFill="1" applyBorder="1" applyAlignment="1">
      <alignment horizontal="left" vertical="top" wrapText="1"/>
    </xf>
    <xf numFmtId="0" fontId="22" fillId="9" borderId="1" xfId="10" applyNumberFormat="1" applyFont="1" applyFill="1" applyBorder="1" applyAlignment="1" applyProtection="1">
      <alignment horizontal="left" vertical="top" wrapText="1"/>
    </xf>
    <xf numFmtId="0" fontId="43" fillId="9" borderId="1" xfId="10" applyNumberFormat="1" applyFont="1" applyFill="1" applyBorder="1" applyAlignment="1" applyProtection="1">
      <alignment horizontal="left" vertical="top" wrapText="1"/>
    </xf>
    <xf numFmtId="0" fontId="18" fillId="9" borderId="1" xfId="3" applyNumberFormat="1" applyFont="1" applyFill="1" applyBorder="1" applyAlignment="1" applyProtection="1">
      <alignment vertical="center" wrapText="1"/>
      <protection hidden="1"/>
    </xf>
    <xf numFmtId="0" fontId="2" fillId="0" borderId="1" xfId="10" applyNumberFormat="1" applyFont="1" applyFill="1" applyBorder="1" applyAlignment="1" applyProtection="1">
      <alignment horizontal="center" vertical="center" wrapText="1"/>
      <protection hidden="1"/>
    </xf>
    <xf numFmtId="0" fontId="2" fillId="9" borderId="1" xfId="10" applyNumberFormat="1" applyFont="1" applyFill="1" applyBorder="1" applyAlignment="1" applyProtection="1">
      <alignment horizontal="center" vertical="center" wrapText="1"/>
      <protection hidden="1"/>
    </xf>
    <xf numFmtId="0" fontId="2" fillId="9" borderId="1" xfId="10" applyNumberFormat="1" applyFont="1" applyFill="1" applyBorder="1" applyAlignment="1" applyProtection="1">
      <alignment horizontal="center" vertical="top" wrapText="1"/>
      <protection hidden="1"/>
    </xf>
    <xf numFmtId="49" fontId="2" fillId="9" borderId="1" xfId="10" applyNumberFormat="1" applyFont="1" applyFill="1" applyBorder="1" applyAlignment="1" applyProtection="1">
      <alignment horizontal="center" vertical="top" wrapText="1"/>
      <protection hidden="1"/>
    </xf>
    <xf numFmtId="0" fontId="18" fillId="0" borderId="1" xfId="11" applyNumberFormat="1" applyFont="1" applyFill="1" applyBorder="1" applyAlignment="1" applyProtection="1">
      <alignment vertical="top" wrapText="1"/>
      <protection hidden="1"/>
    </xf>
    <xf numFmtId="0" fontId="18" fillId="0" borderId="1" xfId="10" applyNumberFormat="1" applyFont="1" applyFill="1" applyBorder="1" applyAlignment="1" applyProtection="1">
      <alignment vertical="top" wrapText="1"/>
      <protection hidden="1"/>
    </xf>
    <xf numFmtId="0" fontId="18" fillId="0" borderId="1" xfId="3" applyNumberFormat="1" applyFont="1" applyFill="1" applyBorder="1" applyAlignment="1" applyProtection="1">
      <alignment vertical="top" wrapText="1"/>
      <protection hidden="1"/>
    </xf>
    <xf numFmtId="0" fontId="44" fillId="0" borderId="2" xfId="0" applyFont="1" applyBorder="1" applyAlignment="1">
      <alignment vertical="top" wrapText="1"/>
    </xf>
    <xf numFmtId="0" fontId="18" fillId="0" borderId="1" xfId="11" applyNumberFormat="1" applyFont="1" applyFill="1" applyBorder="1" applyAlignment="1" applyProtection="1">
      <alignment horizontal="left" vertical="center" wrapText="1"/>
      <protection hidden="1"/>
    </xf>
    <xf numFmtId="0" fontId="44" fillId="0" borderId="2" xfId="0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horizontal="right"/>
    </xf>
    <xf numFmtId="0" fontId="45" fillId="0" borderId="1" xfId="2" applyNumberFormat="1" applyFont="1" applyFill="1" applyBorder="1" applyAlignment="1" applyProtection="1">
      <alignment horizontal="left" vertical="top" wrapText="1"/>
      <protection hidden="1"/>
    </xf>
    <xf numFmtId="0" fontId="46" fillId="0" borderId="1" xfId="0" applyNumberFormat="1" applyFont="1" applyFill="1" applyBorder="1"/>
    <xf numFmtId="0" fontId="47" fillId="0" borderId="1" xfId="2" applyNumberFormat="1" applyFont="1" applyFill="1" applyBorder="1" applyAlignment="1" applyProtection="1">
      <alignment vertical="top" wrapText="1"/>
      <protection hidden="1"/>
    </xf>
    <xf numFmtId="0" fontId="45" fillId="4" borderId="1" xfId="0" applyFont="1" applyFill="1" applyBorder="1"/>
    <xf numFmtId="49" fontId="45" fillId="4" borderId="1" xfId="0" applyNumberFormat="1" applyFont="1" applyFill="1" applyBorder="1" applyAlignment="1">
      <alignment horizontal="left" wrapText="1"/>
    </xf>
    <xf numFmtId="1" fontId="46" fillId="4" borderId="1" xfId="0" applyNumberFormat="1" applyFont="1" applyFill="1" applyBorder="1"/>
    <xf numFmtId="1" fontId="48" fillId="4" borderId="1" xfId="0" applyNumberFormat="1" applyFont="1" applyFill="1" applyBorder="1" applyAlignment="1">
      <alignment vertical="top" wrapText="1"/>
    </xf>
    <xf numFmtId="0" fontId="46" fillId="0" borderId="1" xfId="0" applyFont="1" applyFill="1" applyBorder="1"/>
    <xf numFmtId="0" fontId="46" fillId="0" borderId="1" xfId="0" applyFont="1" applyFill="1" applyBorder="1" applyAlignment="1">
      <alignment horizontal="left" vertical="top"/>
    </xf>
    <xf numFmtId="0" fontId="49" fillId="0" borderId="1" xfId="0" applyFont="1" applyFill="1" applyBorder="1"/>
    <xf numFmtId="0" fontId="48" fillId="0" borderId="1" xfId="0" applyFont="1" applyFill="1" applyBorder="1"/>
    <xf numFmtId="1" fontId="49" fillId="0" borderId="1" xfId="0" applyNumberFormat="1" applyFont="1" applyFill="1" applyBorder="1"/>
    <xf numFmtId="0" fontId="48" fillId="0" borderId="1" xfId="0" applyFont="1" applyFill="1" applyBorder="1" applyAlignment="1">
      <alignment vertical="top"/>
    </xf>
    <xf numFmtId="1" fontId="46" fillId="2" borderId="1" xfId="0" applyNumberFormat="1" applyFont="1" applyFill="1" applyBorder="1"/>
    <xf numFmtId="0" fontId="48" fillId="2" borderId="1" xfId="0" applyFont="1" applyFill="1" applyBorder="1" applyAlignment="1">
      <alignment vertical="top"/>
    </xf>
    <xf numFmtId="0" fontId="45" fillId="0" borderId="1" xfId="3" applyNumberFormat="1" applyFont="1" applyFill="1" applyBorder="1" applyAlignment="1" applyProtection="1">
      <alignment vertical="top" wrapText="1"/>
      <protection hidden="1"/>
    </xf>
    <xf numFmtId="0" fontId="48" fillId="0" borderId="1" xfId="0" applyFont="1" applyFill="1" applyBorder="1" applyAlignment="1">
      <alignment vertical="top" wrapText="1"/>
    </xf>
    <xf numFmtId="0" fontId="17" fillId="0" borderId="3" xfId="16" applyNumberFormat="1" applyFont="1" applyFill="1" applyBorder="1" applyAlignment="1" applyProtection="1">
      <alignment horizontal="center" wrapText="1"/>
      <protection hidden="1"/>
    </xf>
    <xf numFmtId="0" fontId="45" fillId="0" borderId="1" xfId="2" applyNumberFormat="1" applyFont="1" applyFill="1" applyBorder="1" applyAlignment="1" applyProtection="1">
      <alignment vertical="top" wrapText="1"/>
      <protection hidden="1"/>
    </xf>
    <xf numFmtId="0" fontId="48" fillId="0" borderId="2" xfId="0" applyFont="1" applyFill="1" applyBorder="1" applyAlignment="1">
      <alignment vertical="top" wrapText="1"/>
    </xf>
    <xf numFmtId="0" fontId="50" fillId="0" borderId="2" xfId="0" applyFont="1" applyFill="1" applyBorder="1" applyAlignment="1">
      <alignment vertical="top" wrapText="1"/>
    </xf>
    <xf numFmtId="0" fontId="45" fillId="0" borderId="1" xfId="3" applyNumberFormat="1" applyFont="1" applyFill="1" applyBorder="1" applyAlignment="1" applyProtection="1">
      <alignment horizontal="left" vertical="top" wrapText="1"/>
      <protection hidden="1"/>
    </xf>
    <xf numFmtId="0" fontId="50" fillId="0" borderId="1" xfId="0" applyFont="1" applyFill="1" applyBorder="1"/>
    <xf numFmtId="0" fontId="45" fillId="0" borderId="5" xfId="3" applyNumberFormat="1" applyFont="1" applyFill="1" applyBorder="1" applyAlignment="1" applyProtection="1">
      <alignment vertical="top" wrapText="1"/>
      <protection hidden="1"/>
    </xf>
    <xf numFmtId="0" fontId="50" fillId="0" borderId="1" xfId="0" applyFont="1" applyFill="1" applyBorder="1" applyAlignment="1">
      <alignment vertical="top" wrapText="1"/>
    </xf>
    <xf numFmtId="0" fontId="43" fillId="9" borderId="1" xfId="0" applyFont="1" applyFill="1" applyBorder="1" applyAlignment="1">
      <alignment horizontal="right" wrapText="1"/>
    </xf>
    <xf numFmtId="1" fontId="0" fillId="8" borderId="0" xfId="0" applyNumberFormat="1" applyFont="1" applyFill="1"/>
    <xf numFmtId="0" fontId="46" fillId="9" borderId="1" xfId="0" applyNumberFormat="1" applyFont="1" applyFill="1" applyBorder="1"/>
    <xf numFmtId="0" fontId="36" fillId="9" borderId="2" xfId="0" applyFont="1" applyFill="1" applyBorder="1"/>
    <xf numFmtId="0" fontId="41" fillId="9" borderId="2" xfId="0" applyFont="1" applyFill="1" applyBorder="1" applyAlignment="1">
      <alignment wrapText="1"/>
    </xf>
    <xf numFmtId="0" fontId="26" fillId="9" borderId="1" xfId="0" applyFont="1" applyFill="1" applyBorder="1"/>
    <xf numFmtId="0" fontId="25" fillId="9" borderId="1" xfId="0" applyFont="1" applyFill="1" applyBorder="1" applyAlignment="1">
      <alignment wrapText="1"/>
    </xf>
    <xf numFmtId="0" fontId="24" fillId="9" borderId="1" xfId="0" applyFont="1" applyFill="1" applyBorder="1"/>
    <xf numFmtId="0" fontId="18" fillId="9" borderId="1" xfId="0" applyFont="1" applyFill="1" applyBorder="1"/>
    <xf numFmtId="0" fontId="23" fillId="9" borderId="1" xfId="0" applyFont="1" applyFill="1" applyBorder="1"/>
    <xf numFmtId="0" fontId="17" fillId="9" borderId="1" xfId="0" applyFont="1" applyFill="1" applyBorder="1"/>
    <xf numFmtId="3" fontId="25" fillId="9" borderId="1" xfId="0" applyNumberFormat="1" applyFont="1" applyFill="1" applyBorder="1"/>
    <xf numFmtId="0" fontId="18" fillId="9" borderId="0" xfId="0" applyFont="1" applyFill="1"/>
    <xf numFmtId="1" fontId="23" fillId="9" borderId="1" xfId="0" applyNumberFormat="1" applyFont="1" applyFill="1" applyBorder="1"/>
    <xf numFmtId="0" fontId="46" fillId="11" borderId="1" xfId="0" applyFont="1" applyFill="1" applyBorder="1" applyAlignment="1">
      <alignment horizontal="left" vertical="top"/>
    </xf>
    <xf numFmtId="3" fontId="46" fillId="11" borderId="1" xfId="0" applyNumberFormat="1" applyFont="1" applyFill="1" applyBorder="1"/>
    <xf numFmtId="0" fontId="49" fillId="11" borderId="1" xfId="0" applyFont="1" applyFill="1" applyBorder="1"/>
    <xf numFmtId="1" fontId="49" fillId="11" borderId="1" xfId="0" applyNumberFormat="1" applyFont="1" applyFill="1" applyBorder="1"/>
    <xf numFmtId="0" fontId="48" fillId="11" borderId="1" xfId="0" applyFont="1" applyFill="1" applyBorder="1" applyAlignment="1">
      <alignment vertical="top"/>
    </xf>
    <xf numFmtId="0" fontId="46" fillId="11" borderId="0" xfId="0" applyFont="1" applyFill="1"/>
    <xf numFmtId="0" fontId="46" fillId="11" borderId="6" xfId="0" applyFont="1" applyFill="1" applyBorder="1" applyAlignment="1"/>
    <xf numFmtId="0" fontId="46" fillId="11" borderId="5" xfId="0" applyFont="1" applyFill="1" applyBorder="1" applyAlignment="1"/>
    <xf numFmtId="0" fontId="18" fillId="0" borderId="2" xfId="0" applyFont="1" applyFill="1" applyBorder="1" applyAlignment="1">
      <alignment vertical="top" wrapText="1"/>
    </xf>
    <xf numFmtId="49" fontId="43" fillId="9" borderId="1" xfId="0" applyNumberFormat="1" applyFont="1" applyFill="1" applyBorder="1" applyAlignment="1">
      <alignment horizontal="center" vertical="top" wrapText="1"/>
    </xf>
    <xf numFmtId="0" fontId="44" fillId="0" borderId="1" xfId="0" applyFont="1" applyBorder="1" applyAlignment="1">
      <alignment vertical="top" wrapText="1"/>
    </xf>
    <xf numFmtId="0" fontId="36" fillId="9" borderId="1" xfId="0" applyFont="1" applyFill="1" applyBorder="1"/>
    <xf numFmtId="0" fontId="41" fillId="9" borderId="1" xfId="0" applyFont="1" applyFill="1" applyBorder="1" applyAlignment="1">
      <alignment wrapText="1"/>
    </xf>
    <xf numFmtId="0" fontId="18" fillId="0" borderId="1" xfId="0" applyFont="1" applyBorder="1" applyAlignment="1">
      <alignment vertical="top" wrapText="1"/>
    </xf>
    <xf numFmtId="0" fontId="44" fillId="0" borderId="1" xfId="0" applyFont="1" applyFill="1" applyBorder="1" applyAlignment="1">
      <alignment vertical="top" wrapText="1"/>
    </xf>
    <xf numFmtId="0" fontId="46" fillId="0" borderId="0" xfId="0" applyFont="1" applyFill="1"/>
    <xf numFmtId="0" fontId="46" fillId="11" borderId="1" xfId="0" applyFont="1" applyFill="1" applyBorder="1" applyAlignment="1">
      <alignment vertical="top"/>
    </xf>
    <xf numFmtId="0" fontId="0" fillId="0" borderId="0" xfId="0" applyFill="1" applyAlignment="1">
      <alignment horizontal="right" vertical="top"/>
    </xf>
    <xf numFmtId="0" fontId="17" fillId="9" borderId="1" xfId="16" applyNumberFormat="1" applyFont="1" applyFill="1" applyBorder="1" applyAlignment="1" applyProtection="1">
      <alignment horizontal="center" wrapText="1"/>
      <protection hidden="1"/>
    </xf>
    <xf numFmtId="0" fontId="45" fillId="9" borderId="1" xfId="2" applyNumberFormat="1" applyFont="1" applyFill="1" applyBorder="1" applyAlignment="1" applyProtection="1">
      <alignment horizontal="left" vertical="top" wrapText="1"/>
      <protection hidden="1"/>
    </xf>
    <xf numFmtId="0" fontId="47" fillId="9" borderId="1" xfId="2" applyNumberFormat="1" applyFont="1" applyFill="1" applyBorder="1" applyAlignment="1" applyProtection="1">
      <alignment vertical="top" wrapText="1"/>
      <protection hidden="1"/>
    </xf>
    <xf numFmtId="0" fontId="5" fillId="9" borderId="3" xfId="0" applyFont="1" applyFill="1" applyBorder="1"/>
    <xf numFmtId="0" fontId="44" fillId="9" borderId="2" xfId="0" applyFont="1" applyFill="1" applyBorder="1" applyAlignment="1">
      <alignment vertical="top" wrapText="1"/>
    </xf>
    <xf numFmtId="0" fontId="17" fillId="0" borderId="2" xfId="16" applyNumberFormat="1" applyFont="1" applyFill="1" applyBorder="1" applyAlignment="1" applyProtection="1">
      <alignment horizontal="center" wrapText="1"/>
      <protection hidden="1"/>
    </xf>
    <xf numFmtId="0" fontId="17" fillId="0" borderId="4" xfId="16" applyNumberFormat="1" applyFont="1" applyFill="1" applyBorder="1" applyAlignment="1" applyProtection="1">
      <alignment horizontal="center" wrapText="1"/>
      <protection hidden="1"/>
    </xf>
    <xf numFmtId="0" fontId="46" fillId="11" borderId="1" xfId="0" applyFont="1" applyFill="1" applyBorder="1" applyAlignment="1">
      <alignment wrapText="1"/>
    </xf>
    <xf numFmtId="3" fontId="46" fillId="11" borderId="3" xfId="0" applyNumberFormat="1" applyFont="1" applyFill="1" applyBorder="1" applyAlignment="1">
      <alignment horizontal="center"/>
    </xf>
    <xf numFmtId="0" fontId="46" fillId="11" borderId="6" xfId="0" applyFont="1" applyFill="1" applyBorder="1" applyAlignment="1">
      <alignment horizontal="center"/>
    </xf>
    <xf numFmtId="0" fontId="46" fillId="11" borderId="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8" fillId="0" borderId="1" xfId="11" applyNumberFormat="1" applyFont="1" applyFill="1" applyBorder="1" applyAlignment="1" applyProtection="1">
      <alignment horizontal="left" vertical="center" wrapText="1"/>
      <protection hidden="1"/>
    </xf>
    <xf numFmtId="0" fontId="18" fillId="0" borderId="1" xfId="11" applyNumberFormat="1" applyFont="1" applyFill="1" applyBorder="1" applyAlignment="1" applyProtection="1">
      <alignment horizontal="center" vertical="center" wrapText="1"/>
      <protection hidden="1"/>
    </xf>
    <xf numFmtId="0" fontId="50" fillId="0" borderId="2" xfId="0" applyFont="1" applyFill="1" applyBorder="1" applyAlignment="1">
      <alignment horizontal="center" vertical="top" wrapText="1"/>
    </xf>
    <xf numFmtId="0" fontId="50" fillId="0" borderId="4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15" fillId="0" borderId="0" xfId="0" applyFont="1" applyFill="1" applyAlignment="1">
      <alignment horizontal="center" wrapText="1"/>
    </xf>
    <xf numFmtId="0" fontId="46" fillId="2" borderId="3" xfId="0" applyFont="1" applyFill="1" applyBorder="1" applyAlignment="1">
      <alignment wrapText="1"/>
    </xf>
    <xf numFmtId="0" fontId="46" fillId="2" borderId="5" xfId="0" applyFont="1" applyFill="1" applyBorder="1" applyAlignment="1">
      <alignment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19">
    <cellStyle name="Обычный" xfId="0" builtinId="0"/>
    <cellStyle name="Обычный 2" xfId="1"/>
    <cellStyle name="Обычный_tmp" xfId="2"/>
    <cellStyle name="Обычный_tmp 10" xfId="3"/>
    <cellStyle name="Обычный_tmp 11" xfId="4"/>
    <cellStyle name="Обычный_tmp 13" xfId="5"/>
    <cellStyle name="Обычный_tmp 14" xfId="6"/>
    <cellStyle name="Обычный_tmp 15" xfId="7"/>
    <cellStyle name="Обычный_tmp 16" xfId="8"/>
    <cellStyle name="Обычный_tmp 17" xfId="9"/>
    <cellStyle name="Обычный_tmp 2" xfId="10"/>
    <cellStyle name="Обычный_tmp 3" xfId="11"/>
    <cellStyle name="Обычный_tmp 4" xfId="12"/>
    <cellStyle name="Обычный_tmp 7" xfId="13"/>
    <cellStyle name="Обычный_tmp 8" xfId="14"/>
    <cellStyle name="Обычный_tmp 9" xfId="15"/>
    <cellStyle name="Обычный_Tmp1" xfId="16"/>
    <cellStyle name="Финансовый" xfId="17" builtinId="3"/>
    <cellStyle name="Финансовый 2" xf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8"/>
  <sheetViews>
    <sheetView tabSelected="1" view="pageBreakPreview" topLeftCell="A329" zoomScale="80" zoomScaleNormal="100" zoomScaleSheetLayoutView="80" workbookViewId="0">
      <selection activeCell="A346" sqref="A346:IV346"/>
    </sheetView>
  </sheetViews>
  <sheetFormatPr defaultRowHeight="12.75" outlineLevelRow="3"/>
  <cols>
    <col min="1" max="1" width="5.85546875" style="45" customWidth="1"/>
    <col min="2" max="2" width="28.7109375" style="46" customWidth="1"/>
    <col min="3" max="3" width="10.140625" style="47" customWidth="1"/>
    <col min="4" max="4" width="9.28515625" style="47" customWidth="1"/>
    <col min="5" max="5" width="10.85546875" style="47" customWidth="1"/>
    <col min="6" max="6" width="12" style="47" customWidth="1"/>
    <col min="7" max="7" width="10.85546875" style="47" customWidth="1"/>
    <col min="8" max="8" width="11.28515625" style="47" customWidth="1"/>
    <col min="9" max="9" width="60.28515625" style="49" customWidth="1"/>
    <col min="10" max="10" width="12" style="47" hidden="1" customWidth="1"/>
    <col min="11" max="11" width="12.140625" style="47" hidden="1" customWidth="1"/>
    <col min="12" max="12" width="26.28515625" style="47" hidden="1" customWidth="1"/>
    <col min="13" max="16384" width="9.140625" style="47"/>
  </cols>
  <sheetData>
    <row r="1" spans="1:13">
      <c r="I1" s="314" t="s">
        <v>159</v>
      </c>
      <c r="J1" s="315"/>
      <c r="K1" s="315"/>
      <c r="L1" s="315"/>
    </row>
    <row r="2" spans="1:13">
      <c r="I2" s="316"/>
      <c r="J2" s="317"/>
      <c r="K2" s="317"/>
      <c r="L2" s="317"/>
    </row>
    <row r="3" spans="1:13">
      <c r="I3" s="317"/>
      <c r="J3" s="317"/>
      <c r="K3" s="317"/>
      <c r="L3" s="317"/>
    </row>
    <row r="4" spans="1:13">
      <c r="I4" s="164"/>
    </row>
    <row r="5" spans="1:13" ht="38.25" customHeight="1">
      <c r="A5" s="318" t="s">
        <v>44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</row>
    <row r="6" spans="1:13" ht="18.75">
      <c r="B6" s="48"/>
      <c r="I6" s="294" t="s">
        <v>166</v>
      </c>
    </row>
    <row r="7" spans="1:13" ht="51">
      <c r="A7" s="323" t="s">
        <v>22</v>
      </c>
      <c r="B7" s="323" t="s">
        <v>21</v>
      </c>
      <c r="C7" s="308" t="s">
        <v>23</v>
      </c>
      <c r="D7" s="308" t="s">
        <v>60</v>
      </c>
      <c r="E7" s="308" t="s">
        <v>28</v>
      </c>
      <c r="F7" s="308" t="s">
        <v>29</v>
      </c>
      <c r="G7" s="321" t="s">
        <v>34</v>
      </c>
      <c r="H7" s="322"/>
      <c r="I7" s="50" t="s">
        <v>26</v>
      </c>
      <c r="J7" s="51" t="s">
        <v>35</v>
      </c>
      <c r="K7" s="52" t="s">
        <v>36</v>
      </c>
      <c r="L7" s="53" t="s">
        <v>63</v>
      </c>
      <c r="M7" s="54"/>
    </row>
    <row r="8" spans="1:13">
      <c r="A8" s="324"/>
      <c r="B8" s="324"/>
      <c r="C8" s="309"/>
      <c r="D8" s="309"/>
      <c r="E8" s="309"/>
      <c r="F8" s="309"/>
      <c r="G8" s="50" t="s">
        <v>24</v>
      </c>
      <c r="H8" s="50" t="s">
        <v>25</v>
      </c>
      <c r="I8" s="55"/>
      <c r="J8" s="56" t="s">
        <v>24</v>
      </c>
      <c r="K8" s="57" t="s">
        <v>25</v>
      </c>
      <c r="L8" s="58"/>
    </row>
    <row r="9" spans="1:13" ht="12.75" hidden="1" customHeight="1">
      <c r="A9" s="1">
        <v>901</v>
      </c>
      <c r="B9" s="2" t="s">
        <v>2</v>
      </c>
      <c r="C9" s="9">
        <f t="shared" ref="C9:H9" si="0">SUM(C10:C24)</f>
        <v>0</v>
      </c>
      <c r="D9" s="9">
        <f t="shared" si="0"/>
        <v>0</v>
      </c>
      <c r="E9" s="9">
        <f t="shared" si="0"/>
        <v>0</v>
      </c>
      <c r="F9" s="9">
        <f t="shared" si="0"/>
        <v>0</v>
      </c>
      <c r="G9" s="9">
        <f t="shared" si="0"/>
        <v>0</v>
      </c>
      <c r="H9" s="9">
        <f t="shared" si="0"/>
        <v>0</v>
      </c>
      <c r="I9" s="6"/>
      <c r="J9" s="9">
        <f>SUM(J10:J22)</f>
        <v>0</v>
      </c>
      <c r="K9" s="37">
        <f>SUM(K10:K22)</f>
        <v>6388</v>
      </c>
      <c r="L9" s="10"/>
    </row>
    <row r="10" spans="1:13" ht="12.75" hidden="1" customHeight="1">
      <c r="A10" s="1"/>
      <c r="B10" s="11"/>
      <c r="C10" s="42"/>
      <c r="D10" s="42"/>
      <c r="E10" s="10"/>
      <c r="F10" s="10"/>
      <c r="G10" s="10"/>
      <c r="H10" s="10"/>
      <c r="I10" s="11"/>
      <c r="J10" s="9"/>
      <c r="K10" s="37"/>
      <c r="L10" s="10" t="s">
        <v>64</v>
      </c>
    </row>
    <row r="11" spans="1:13" ht="12.75" hidden="1" customHeight="1">
      <c r="A11" s="33"/>
      <c r="B11" s="11"/>
      <c r="C11" s="42"/>
      <c r="D11" s="42"/>
      <c r="E11" s="42"/>
      <c r="F11" s="10"/>
      <c r="G11" s="10"/>
      <c r="H11" s="10"/>
      <c r="I11" s="11"/>
      <c r="J11" s="9"/>
      <c r="K11" s="59">
        <v>1872</v>
      </c>
      <c r="L11" s="10" t="s">
        <v>64</v>
      </c>
    </row>
    <row r="12" spans="1:13" ht="12.75" hidden="1" customHeight="1">
      <c r="A12" s="33"/>
      <c r="B12" s="11"/>
      <c r="C12" s="42"/>
      <c r="D12" s="42"/>
      <c r="E12" s="10"/>
      <c r="F12" s="10"/>
      <c r="G12" s="10"/>
      <c r="H12" s="10"/>
      <c r="I12" s="11"/>
      <c r="J12" s="9"/>
      <c r="K12" s="59">
        <v>4516</v>
      </c>
      <c r="L12" s="10" t="s">
        <v>64</v>
      </c>
    </row>
    <row r="13" spans="1:13" ht="12.75" hidden="1" customHeight="1">
      <c r="A13" s="33"/>
      <c r="B13" s="11"/>
      <c r="C13" s="42"/>
      <c r="D13" s="42"/>
      <c r="E13" s="10"/>
      <c r="F13" s="10"/>
      <c r="G13" s="42"/>
      <c r="H13" s="42"/>
      <c r="I13" s="11"/>
      <c r="J13" s="9"/>
      <c r="K13" s="59"/>
      <c r="L13" s="10" t="s">
        <v>64</v>
      </c>
    </row>
    <row r="14" spans="1:13" ht="12.75" hidden="1" customHeight="1">
      <c r="A14" s="33"/>
      <c r="B14" s="11"/>
      <c r="C14" s="42"/>
      <c r="D14" s="42"/>
      <c r="E14" s="10"/>
      <c r="F14" s="10"/>
      <c r="G14" s="42"/>
      <c r="H14" s="42"/>
      <c r="I14" s="11"/>
      <c r="J14" s="9"/>
      <c r="K14" s="59"/>
      <c r="L14" s="10" t="s">
        <v>64</v>
      </c>
    </row>
    <row r="15" spans="1:13" ht="12.75" hidden="1" customHeight="1">
      <c r="A15" s="33"/>
      <c r="B15" s="11"/>
      <c r="C15" s="42"/>
      <c r="D15" s="42"/>
      <c r="E15" s="10"/>
      <c r="F15" s="10"/>
      <c r="G15" s="42"/>
      <c r="H15" s="42"/>
      <c r="I15" s="11"/>
      <c r="J15" s="9"/>
      <c r="K15" s="59"/>
      <c r="L15" s="10" t="s">
        <v>64</v>
      </c>
    </row>
    <row r="16" spans="1:13" ht="12.75" hidden="1" customHeight="1">
      <c r="A16" s="33"/>
      <c r="B16" s="11"/>
      <c r="C16" s="42"/>
      <c r="D16" s="42"/>
      <c r="E16" s="10"/>
      <c r="F16" s="10"/>
      <c r="G16" s="42"/>
      <c r="H16" s="42"/>
      <c r="I16" s="11"/>
      <c r="J16" s="9" t="s">
        <v>64</v>
      </c>
      <c r="K16" s="59"/>
      <c r="L16" s="10" t="s">
        <v>64</v>
      </c>
    </row>
    <row r="17" spans="1:12" ht="12.75" hidden="1" customHeight="1">
      <c r="A17" s="33"/>
      <c r="B17" s="11"/>
      <c r="C17" s="42"/>
      <c r="D17" s="42"/>
      <c r="E17" s="10"/>
      <c r="F17" s="10"/>
      <c r="G17" s="42"/>
      <c r="H17" s="42"/>
      <c r="I17" s="11"/>
      <c r="J17" s="9" t="s">
        <v>64</v>
      </c>
      <c r="K17" s="59"/>
      <c r="L17" s="10" t="s">
        <v>64</v>
      </c>
    </row>
    <row r="18" spans="1:12" ht="12.75" hidden="1" customHeight="1">
      <c r="A18" s="33"/>
      <c r="B18" s="11"/>
      <c r="C18" s="42"/>
      <c r="D18" s="42"/>
      <c r="E18" s="10"/>
      <c r="F18" s="10"/>
      <c r="G18" s="42"/>
      <c r="H18" s="42"/>
      <c r="I18" s="11"/>
      <c r="J18" s="9"/>
      <c r="K18" s="59"/>
      <c r="L18" s="10" t="s">
        <v>64</v>
      </c>
    </row>
    <row r="19" spans="1:12" ht="12.75" hidden="1" customHeight="1">
      <c r="A19" s="33"/>
      <c r="B19" s="11"/>
      <c r="C19" s="42"/>
      <c r="D19" s="42"/>
      <c r="E19" s="10"/>
      <c r="F19" s="10"/>
      <c r="G19" s="42"/>
      <c r="H19" s="42"/>
      <c r="I19" s="11"/>
      <c r="J19" s="9"/>
      <c r="K19" s="59"/>
      <c r="L19" s="10" t="s">
        <v>64</v>
      </c>
    </row>
    <row r="20" spans="1:12" ht="12.75" hidden="1" customHeight="1">
      <c r="A20" s="33"/>
      <c r="B20" s="11"/>
      <c r="C20" s="42"/>
      <c r="D20" s="42"/>
      <c r="E20" s="10"/>
      <c r="F20" s="10"/>
      <c r="G20" s="42"/>
      <c r="H20" s="42"/>
      <c r="I20" s="11"/>
      <c r="J20" s="9"/>
      <c r="K20" s="59"/>
      <c r="L20" s="10" t="s">
        <v>64</v>
      </c>
    </row>
    <row r="21" spans="1:12" ht="12.75" hidden="1" customHeight="1">
      <c r="A21" s="33"/>
      <c r="B21" s="11"/>
      <c r="C21" s="42"/>
      <c r="D21" s="42"/>
      <c r="E21" s="10"/>
      <c r="F21" s="10"/>
      <c r="G21" s="42"/>
      <c r="H21" s="42"/>
      <c r="I21" s="11"/>
      <c r="J21" s="10"/>
      <c r="K21" s="37"/>
      <c r="L21" s="10" t="s">
        <v>64</v>
      </c>
    </row>
    <row r="22" spans="1:12" ht="12.75" hidden="1" customHeight="1">
      <c r="A22" s="33"/>
      <c r="B22" s="11"/>
      <c r="C22" s="42"/>
      <c r="D22" s="42"/>
      <c r="E22" s="10"/>
      <c r="F22" s="10"/>
      <c r="G22" s="42"/>
      <c r="H22" s="42"/>
      <c r="I22" s="11"/>
      <c r="J22" s="60"/>
      <c r="K22" s="37"/>
      <c r="L22" s="10" t="s">
        <v>64</v>
      </c>
    </row>
    <row r="23" spans="1:12" ht="12.75" hidden="1" customHeight="1">
      <c r="A23" s="33"/>
      <c r="B23" s="11"/>
      <c r="C23" s="42"/>
      <c r="D23" s="42"/>
      <c r="E23" s="10"/>
      <c r="F23" s="10"/>
      <c r="G23" s="42"/>
      <c r="H23" s="42"/>
      <c r="I23" s="11"/>
      <c r="J23" s="60"/>
      <c r="K23" s="37"/>
      <c r="L23" s="10" t="s">
        <v>64</v>
      </c>
    </row>
    <row r="24" spans="1:12" ht="12.75" hidden="1" customHeight="1">
      <c r="A24" s="33"/>
      <c r="B24" s="11"/>
      <c r="C24" s="42"/>
      <c r="D24" s="42"/>
      <c r="E24" s="10"/>
      <c r="F24" s="10"/>
      <c r="G24" s="42"/>
      <c r="H24" s="42"/>
      <c r="I24" s="11"/>
      <c r="J24" s="60"/>
      <c r="K24" s="37"/>
      <c r="L24" s="10" t="s">
        <v>64</v>
      </c>
    </row>
    <row r="25" spans="1:12" ht="15.75">
      <c r="A25" s="283" t="s">
        <v>143</v>
      </c>
      <c r="B25" s="283"/>
      <c r="C25" s="283"/>
      <c r="D25" s="283"/>
      <c r="E25" s="283"/>
      <c r="F25" s="283"/>
      <c r="G25" s="283"/>
      <c r="H25" s="283"/>
      <c r="I25" s="284"/>
      <c r="L25" s="10"/>
    </row>
    <row r="26" spans="1:12" ht="31.5" hidden="1">
      <c r="A26" s="33">
        <v>902</v>
      </c>
      <c r="B26" s="238" t="s">
        <v>3</v>
      </c>
      <c r="C26" s="265">
        <f t="shared" ref="C26:H26" si="1">SUM(C27:C33)</f>
        <v>0</v>
      </c>
      <c r="D26" s="265">
        <f t="shared" si="1"/>
        <v>0</v>
      </c>
      <c r="E26" s="265">
        <f t="shared" si="1"/>
        <v>0</v>
      </c>
      <c r="F26" s="265">
        <f t="shared" si="1"/>
        <v>0</v>
      </c>
      <c r="G26" s="265">
        <f t="shared" si="1"/>
        <v>0</v>
      </c>
      <c r="H26" s="265">
        <f t="shared" si="1"/>
        <v>0</v>
      </c>
      <c r="I26" s="240"/>
      <c r="J26" s="61">
        <f>SUM(J31:J33)</f>
        <v>0</v>
      </c>
      <c r="K26" s="62">
        <f>SUM(K31:K33)</f>
        <v>0</v>
      </c>
      <c r="L26" s="10"/>
    </row>
    <row r="27" spans="1:12" ht="66.75" hidden="1" customHeight="1">
      <c r="A27" s="227"/>
      <c r="B27" s="299" t="s">
        <v>168</v>
      </c>
      <c r="C27" s="201"/>
      <c r="D27" s="199"/>
      <c r="E27" s="201"/>
      <c r="F27" s="199"/>
      <c r="G27" s="201"/>
      <c r="H27" s="201"/>
      <c r="I27" s="235" t="s">
        <v>167</v>
      </c>
      <c r="J27" s="10"/>
      <c r="K27" s="37"/>
      <c r="L27" s="63" t="s">
        <v>64</v>
      </c>
    </row>
    <row r="28" spans="1:12" ht="15.75" hidden="1">
      <c r="A28" s="33"/>
      <c r="B28" s="11"/>
      <c r="C28" s="199"/>
      <c r="D28" s="199"/>
      <c r="E28" s="194"/>
      <c r="F28" s="194"/>
      <c r="G28" s="194"/>
      <c r="H28" s="194"/>
      <c r="I28" s="11"/>
      <c r="J28" s="9"/>
      <c r="K28" s="37"/>
      <c r="L28" s="119"/>
    </row>
    <row r="29" spans="1:12" ht="15.75" hidden="1">
      <c r="A29" s="33"/>
      <c r="B29" s="11"/>
      <c r="C29" s="199"/>
      <c r="D29" s="199"/>
      <c r="E29" s="199"/>
      <c r="F29" s="194"/>
      <c r="G29" s="194"/>
      <c r="H29" s="194"/>
      <c r="I29" s="11"/>
      <c r="J29" s="9"/>
      <c r="K29" s="37"/>
      <c r="L29" s="10" t="s">
        <v>64</v>
      </c>
    </row>
    <row r="30" spans="1:12" ht="15.75" hidden="1">
      <c r="A30" s="33"/>
      <c r="B30" s="11"/>
      <c r="C30" s="199"/>
      <c r="D30" s="199"/>
      <c r="E30" s="194"/>
      <c r="F30" s="194"/>
      <c r="G30" s="199"/>
      <c r="H30" s="199"/>
      <c r="I30" s="11"/>
      <c r="J30" s="9"/>
      <c r="K30" s="37"/>
      <c r="L30" s="10" t="s">
        <v>64</v>
      </c>
    </row>
    <row r="31" spans="1:12" ht="15.75" hidden="1">
      <c r="A31" s="33"/>
      <c r="B31" s="11"/>
      <c r="C31" s="199"/>
      <c r="D31" s="199"/>
      <c r="E31" s="194"/>
      <c r="F31" s="194"/>
      <c r="G31" s="199"/>
      <c r="H31" s="199"/>
      <c r="I31" s="11"/>
      <c r="J31" s="9"/>
      <c r="K31" s="59"/>
      <c r="L31" s="10" t="s">
        <v>64</v>
      </c>
    </row>
    <row r="32" spans="1:12" ht="15.75" hidden="1">
      <c r="A32" s="33"/>
      <c r="B32" s="11"/>
      <c r="C32" s="199"/>
      <c r="D32" s="199"/>
      <c r="E32" s="194"/>
      <c r="F32" s="194"/>
      <c r="G32" s="199"/>
      <c r="H32" s="199"/>
      <c r="I32" s="11"/>
      <c r="J32" s="9"/>
      <c r="K32" s="59"/>
      <c r="L32" s="10" t="s">
        <v>64</v>
      </c>
    </row>
    <row r="33" spans="1:12" ht="15.75" hidden="1">
      <c r="A33" s="33"/>
      <c r="B33" s="11"/>
      <c r="C33" s="199"/>
      <c r="D33" s="199"/>
      <c r="E33" s="194"/>
      <c r="F33" s="194"/>
      <c r="G33" s="199"/>
      <c r="H33" s="199"/>
      <c r="I33" s="11"/>
      <c r="J33" s="10"/>
      <c r="K33" s="59"/>
      <c r="L33" s="10" t="s">
        <v>64</v>
      </c>
    </row>
    <row r="34" spans="1:12" ht="31.5">
      <c r="A34" s="33">
        <v>903</v>
      </c>
      <c r="B34" s="238" t="s">
        <v>4</v>
      </c>
      <c r="C34" s="265">
        <f>SUM(C35:C60)</f>
        <v>29060</v>
      </c>
      <c r="D34" s="265">
        <f>SUM(D35:D60)</f>
        <v>0</v>
      </c>
      <c r="E34" s="265">
        <f>SUM(E35:E39)</f>
        <v>143934</v>
      </c>
      <c r="F34" s="265">
        <f>SUM(F35:F60)</f>
        <v>0</v>
      </c>
      <c r="G34" s="265">
        <f>SUM(G35:G60)</f>
        <v>0</v>
      </c>
      <c r="H34" s="265">
        <f>SUM(H35:H60)</f>
        <v>0</v>
      </c>
      <c r="I34" s="240"/>
      <c r="J34" s="61">
        <f>SUM(J35:J60)</f>
        <v>0</v>
      </c>
      <c r="K34" s="62">
        <f>SUM(K35:K60)</f>
        <v>4155</v>
      </c>
      <c r="L34" s="10"/>
    </row>
    <row r="35" spans="1:12" ht="110.25">
      <c r="A35" s="227">
        <v>1</v>
      </c>
      <c r="B35" s="189" t="s">
        <v>104</v>
      </c>
      <c r="C35" s="198"/>
      <c r="D35" s="199"/>
      <c r="E35" s="194">
        <v>3042</v>
      </c>
      <c r="F35" s="200"/>
      <c r="G35" s="201"/>
      <c r="H35" s="202"/>
      <c r="I35" s="226" t="s">
        <v>170</v>
      </c>
      <c r="J35" s="10"/>
      <c r="K35" s="37"/>
      <c r="L35" s="63"/>
    </row>
    <row r="36" spans="1:12" ht="189">
      <c r="A36" s="227">
        <v>2</v>
      </c>
      <c r="B36" s="192" t="s">
        <v>105</v>
      </c>
      <c r="C36" s="190"/>
      <c r="D36" s="193"/>
      <c r="E36" s="194">
        <v>27000</v>
      </c>
      <c r="F36" s="194"/>
      <c r="G36" s="194"/>
      <c r="H36" s="195"/>
      <c r="I36" s="226" t="s">
        <v>171</v>
      </c>
      <c r="J36" s="64"/>
      <c r="K36" s="59"/>
      <c r="L36" s="10" t="s">
        <v>64</v>
      </c>
    </row>
    <row r="37" spans="1:12" ht="189">
      <c r="A37" s="227">
        <v>3</v>
      </c>
      <c r="B37" s="192" t="s">
        <v>105</v>
      </c>
      <c r="C37" s="190">
        <v>29060</v>
      </c>
      <c r="D37" s="193"/>
      <c r="E37" s="193"/>
      <c r="F37" s="194"/>
      <c r="G37" s="194"/>
      <c r="H37" s="195"/>
      <c r="I37" s="226" t="s">
        <v>172</v>
      </c>
      <c r="J37" s="64"/>
      <c r="K37" s="59"/>
      <c r="L37" s="10" t="s">
        <v>64</v>
      </c>
    </row>
    <row r="38" spans="1:12" ht="15.75" hidden="1">
      <c r="A38" s="227"/>
      <c r="B38" s="189"/>
      <c r="C38" s="198"/>
      <c r="D38" s="199"/>
      <c r="E38" s="190"/>
      <c r="F38" s="200"/>
      <c r="G38" s="201"/>
      <c r="H38" s="202"/>
      <c r="I38" s="191"/>
      <c r="J38" s="64"/>
      <c r="K38" s="59"/>
      <c r="L38" s="10"/>
    </row>
    <row r="39" spans="1:12" s="205" customFormat="1" ht="47.25">
      <c r="A39" s="228">
        <v>4</v>
      </c>
      <c r="B39" s="192" t="s">
        <v>106</v>
      </c>
      <c r="C39" s="198"/>
      <c r="D39" s="199"/>
      <c r="E39" s="190">
        <f>E41+E42+E44+E46+E48</f>
        <v>113892</v>
      </c>
      <c r="F39" s="190"/>
      <c r="G39" s="201"/>
      <c r="H39" s="202"/>
      <c r="I39" s="226" t="s">
        <v>163</v>
      </c>
      <c r="J39" s="203"/>
      <c r="K39" s="204"/>
      <c r="L39" s="194" t="s">
        <v>64</v>
      </c>
    </row>
    <row r="40" spans="1:12" s="205" customFormat="1" ht="15">
      <c r="A40" s="229"/>
      <c r="B40" s="222" t="s">
        <v>107</v>
      </c>
      <c r="C40" s="198"/>
      <c r="D40" s="199"/>
      <c r="E40" s="263">
        <f>E43+E45+E47+E49</f>
        <v>31240</v>
      </c>
      <c r="F40" s="190"/>
      <c r="G40" s="201"/>
      <c r="H40" s="202"/>
      <c r="I40" s="202"/>
      <c r="J40" s="203"/>
      <c r="K40" s="204"/>
      <c r="L40" s="194" t="s">
        <v>64</v>
      </c>
    </row>
    <row r="41" spans="1:12" s="205" customFormat="1" ht="38.25">
      <c r="A41" s="286" t="s">
        <v>154</v>
      </c>
      <c r="B41" s="223" t="s">
        <v>108</v>
      </c>
      <c r="C41" s="198"/>
      <c r="D41" s="199"/>
      <c r="E41" s="263">
        <v>20590</v>
      </c>
      <c r="F41" s="200"/>
      <c r="G41" s="201"/>
      <c r="H41" s="202"/>
      <c r="I41" s="202"/>
      <c r="J41" s="203"/>
      <c r="K41" s="204"/>
      <c r="L41" s="194" t="s">
        <v>64</v>
      </c>
    </row>
    <row r="42" spans="1:12" s="205" customFormat="1" ht="51">
      <c r="A42" s="286" t="s">
        <v>155</v>
      </c>
      <c r="B42" s="223" t="s">
        <v>109</v>
      </c>
      <c r="C42" s="198"/>
      <c r="D42" s="199"/>
      <c r="E42" s="263">
        <v>50335</v>
      </c>
      <c r="F42" s="200"/>
      <c r="G42" s="201"/>
      <c r="H42" s="202"/>
      <c r="I42" s="202"/>
      <c r="J42" s="207"/>
      <c r="K42" s="204"/>
      <c r="L42" s="194" t="s">
        <v>64</v>
      </c>
    </row>
    <row r="43" spans="1:12" s="205" customFormat="1" ht="15">
      <c r="A43" s="286"/>
      <c r="B43" s="222" t="s">
        <v>107</v>
      </c>
      <c r="C43" s="198"/>
      <c r="D43" s="199"/>
      <c r="E43" s="263">
        <v>30380</v>
      </c>
      <c r="F43" s="200"/>
      <c r="G43" s="201"/>
      <c r="H43" s="202"/>
      <c r="I43" s="202"/>
      <c r="J43" s="207"/>
      <c r="K43" s="204"/>
      <c r="L43" s="194" t="s">
        <v>64</v>
      </c>
    </row>
    <row r="44" spans="1:12" s="205" customFormat="1" ht="102">
      <c r="A44" s="286" t="s">
        <v>156</v>
      </c>
      <c r="B44" s="223" t="s">
        <v>110</v>
      </c>
      <c r="C44" s="198"/>
      <c r="D44" s="199"/>
      <c r="E44" s="263">
        <v>2120</v>
      </c>
      <c r="F44" s="200"/>
      <c r="G44" s="201"/>
      <c r="H44" s="202"/>
      <c r="I44" s="202"/>
      <c r="J44" s="207"/>
      <c r="K44" s="204"/>
      <c r="L44" s="194" t="s">
        <v>64</v>
      </c>
    </row>
    <row r="45" spans="1:12" s="205" customFormat="1" ht="15">
      <c r="A45" s="286"/>
      <c r="B45" s="222" t="s">
        <v>107</v>
      </c>
      <c r="C45" s="198"/>
      <c r="D45" s="199"/>
      <c r="E45" s="263">
        <v>822</v>
      </c>
      <c r="F45" s="200"/>
      <c r="G45" s="201"/>
      <c r="H45" s="202"/>
      <c r="I45" s="202"/>
      <c r="J45" s="207"/>
      <c r="K45" s="204"/>
      <c r="L45" s="194" t="s">
        <v>64</v>
      </c>
    </row>
    <row r="46" spans="1:12" s="205" customFormat="1" ht="196.5" customHeight="1">
      <c r="A46" s="286" t="s">
        <v>157</v>
      </c>
      <c r="B46" s="223" t="s">
        <v>144</v>
      </c>
      <c r="C46" s="199"/>
      <c r="D46" s="199"/>
      <c r="E46" s="263">
        <f>78759-38100</f>
        <v>40659</v>
      </c>
      <c r="F46" s="194"/>
      <c r="G46" s="199"/>
      <c r="H46" s="199"/>
      <c r="I46" s="206"/>
      <c r="J46" s="207"/>
      <c r="K46" s="204"/>
      <c r="L46" s="194" t="s">
        <v>64</v>
      </c>
    </row>
    <row r="47" spans="1:12" s="205" customFormat="1" ht="38.25" hidden="1">
      <c r="A47" s="286"/>
      <c r="B47" s="224" t="s">
        <v>107</v>
      </c>
      <c r="C47" s="199"/>
      <c r="D47" s="199"/>
      <c r="E47" s="263">
        <f>38100-38100</f>
        <v>0</v>
      </c>
      <c r="F47" s="194"/>
      <c r="G47" s="199"/>
      <c r="H47" s="199"/>
      <c r="I47" s="206"/>
      <c r="J47" s="207"/>
      <c r="K47" s="204"/>
      <c r="L47" s="208" t="s">
        <v>85</v>
      </c>
    </row>
    <row r="48" spans="1:12" s="205" customFormat="1" ht="102">
      <c r="A48" s="286" t="s">
        <v>158</v>
      </c>
      <c r="B48" s="225" t="s">
        <v>117</v>
      </c>
      <c r="C48" s="199"/>
      <c r="D48" s="199"/>
      <c r="E48" s="263">
        <v>188</v>
      </c>
      <c r="F48" s="194"/>
      <c r="G48" s="199"/>
      <c r="H48" s="199"/>
      <c r="I48" s="206"/>
      <c r="J48" s="194"/>
      <c r="K48" s="204"/>
      <c r="L48" s="194" t="s">
        <v>64</v>
      </c>
    </row>
    <row r="49" spans="1:12" s="205" customFormat="1">
      <c r="A49" s="230"/>
      <c r="B49" s="224" t="s">
        <v>107</v>
      </c>
      <c r="C49" s="199"/>
      <c r="D49" s="199"/>
      <c r="E49" s="263">
        <v>38</v>
      </c>
      <c r="F49" s="194"/>
      <c r="G49" s="199"/>
      <c r="H49" s="199"/>
      <c r="I49" s="206"/>
      <c r="J49" s="194"/>
      <c r="K49" s="204">
        <v>2475</v>
      </c>
      <c r="L49" s="194" t="s">
        <v>64</v>
      </c>
    </row>
    <row r="50" spans="1:12" ht="12.75" hidden="1" customHeight="1">
      <c r="A50" s="33"/>
      <c r="B50" s="155"/>
      <c r="C50" s="199"/>
      <c r="D50" s="199"/>
      <c r="E50" s="194"/>
      <c r="F50" s="194"/>
      <c r="G50" s="199"/>
      <c r="H50" s="199"/>
      <c r="I50" s="11"/>
      <c r="J50" s="10"/>
      <c r="K50" s="59"/>
      <c r="L50" s="10" t="s">
        <v>64</v>
      </c>
    </row>
    <row r="51" spans="1:12" ht="12.75" hidden="1" customHeight="1">
      <c r="A51" s="33"/>
      <c r="B51" s="11"/>
      <c r="C51" s="199"/>
      <c r="D51" s="199"/>
      <c r="E51" s="199"/>
      <c r="F51" s="194"/>
      <c r="G51" s="199"/>
      <c r="H51" s="199"/>
      <c r="I51" s="11"/>
      <c r="J51" s="10"/>
      <c r="K51" s="59"/>
      <c r="L51" s="10" t="s">
        <v>64</v>
      </c>
    </row>
    <row r="52" spans="1:12" ht="12.75" hidden="1" customHeight="1">
      <c r="A52" s="33"/>
      <c r="B52" s="11"/>
      <c r="C52" s="199"/>
      <c r="D52" s="199"/>
      <c r="E52" s="194"/>
      <c r="F52" s="194"/>
      <c r="G52" s="199"/>
      <c r="H52" s="199"/>
      <c r="I52" s="11"/>
      <c r="J52" s="10"/>
      <c r="K52" s="59"/>
      <c r="L52" s="10" t="s">
        <v>64</v>
      </c>
    </row>
    <row r="53" spans="1:12" ht="12.75" hidden="1" customHeight="1">
      <c r="A53" s="33"/>
      <c r="B53" s="11"/>
      <c r="C53" s="199"/>
      <c r="D53" s="199"/>
      <c r="E53" s="194"/>
      <c r="F53" s="194"/>
      <c r="G53" s="199"/>
      <c r="H53" s="199"/>
      <c r="I53" s="11"/>
      <c r="J53" s="10"/>
      <c r="K53" s="59"/>
      <c r="L53" s="10" t="s">
        <v>64</v>
      </c>
    </row>
    <row r="54" spans="1:12" ht="12.75" hidden="1" customHeight="1">
      <c r="A54" s="33"/>
      <c r="B54" s="11"/>
      <c r="C54" s="199"/>
      <c r="D54" s="199"/>
      <c r="E54" s="194"/>
      <c r="F54" s="194"/>
      <c r="G54" s="199"/>
      <c r="H54" s="199"/>
      <c r="I54" s="11"/>
      <c r="J54" s="10"/>
      <c r="K54" s="59"/>
      <c r="L54" s="10" t="s">
        <v>64</v>
      </c>
    </row>
    <row r="55" spans="1:12" ht="12.75" hidden="1" customHeight="1">
      <c r="A55" s="33"/>
      <c r="B55" s="11"/>
      <c r="C55" s="199"/>
      <c r="D55" s="199"/>
      <c r="E55" s="194"/>
      <c r="F55" s="194"/>
      <c r="G55" s="199"/>
      <c r="H55" s="199"/>
      <c r="I55" s="11"/>
      <c r="J55" s="10"/>
      <c r="K55" s="59"/>
      <c r="L55" s="10" t="s">
        <v>64</v>
      </c>
    </row>
    <row r="56" spans="1:12" ht="12.75" hidden="1" customHeight="1">
      <c r="A56" s="33"/>
      <c r="B56" s="11"/>
      <c r="C56" s="199"/>
      <c r="D56" s="199"/>
      <c r="E56" s="194"/>
      <c r="F56" s="194"/>
      <c r="G56" s="199"/>
      <c r="H56" s="199"/>
      <c r="I56" s="11"/>
      <c r="J56" s="10"/>
      <c r="K56" s="59"/>
      <c r="L56" s="10" t="s">
        <v>64</v>
      </c>
    </row>
    <row r="57" spans="1:12" ht="12.75" hidden="1" customHeight="1">
      <c r="A57" s="33"/>
      <c r="B57" s="11"/>
      <c r="C57" s="199"/>
      <c r="D57" s="199"/>
      <c r="E57" s="194"/>
      <c r="F57" s="194"/>
      <c r="G57" s="199"/>
      <c r="H57" s="199"/>
      <c r="I57" s="11"/>
      <c r="J57" s="10"/>
      <c r="K57" s="59"/>
      <c r="L57" s="10" t="s">
        <v>64</v>
      </c>
    </row>
    <row r="58" spans="1:12" ht="12.75" hidden="1" customHeight="1">
      <c r="A58" s="33"/>
      <c r="B58" s="11"/>
      <c r="C58" s="199"/>
      <c r="D58" s="199"/>
      <c r="E58" s="194"/>
      <c r="F58" s="194"/>
      <c r="G58" s="199"/>
      <c r="H58" s="199"/>
      <c r="I58" s="11"/>
      <c r="J58" s="10"/>
      <c r="K58" s="59"/>
      <c r="L58" s="10" t="s">
        <v>64</v>
      </c>
    </row>
    <row r="59" spans="1:12" ht="12.75" hidden="1" customHeight="1">
      <c r="A59" s="33"/>
      <c r="B59" s="11"/>
      <c r="C59" s="199"/>
      <c r="D59" s="199"/>
      <c r="E59" s="194"/>
      <c r="F59" s="194"/>
      <c r="G59" s="199"/>
      <c r="H59" s="199"/>
      <c r="I59" s="11"/>
      <c r="J59" s="10"/>
      <c r="K59" s="59"/>
      <c r="L59" s="10" t="s">
        <v>64</v>
      </c>
    </row>
    <row r="60" spans="1:12" ht="12.75" hidden="1" customHeight="1">
      <c r="A60" s="1"/>
      <c r="B60" s="65"/>
      <c r="C60" s="199"/>
      <c r="D60" s="199"/>
      <c r="E60" s="194"/>
      <c r="F60" s="199"/>
      <c r="G60" s="199"/>
      <c r="H60" s="199"/>
      <c r="I60" s="6"/>
      <c r="J60" s="10"/>
      <c r="K60" s="59">
        <v>1680</v>
      </c>
      <c r="L60" s="10" t="s">
        <v>64</v>
      </c>
    </row>
    <row r="61" spans="1:12" ht="22.5" hidden="1">
      <c r="A61" s="1">
        <v>904</v>
      </c>
      <c r="B61" s="2" t="s">
        <v>5</v>
      </c>
      <c r="C61" s="193">
        <f t="shared" ref="C61:H61" si="2">SUM(C62)</f>
        <v>0</v>
      </c>
      <c r="D61" s="193">
        <f t="shared" si="2"/>
        <v>0</v>
      </c>
      <c r="E61" s="193">
        <f t="shared" si="2"/>
        <v>0</v>
      </c>
      <c r="F61" s="193">
        <f t="shared" si="2"/>
        <v>0</v>
      </c>
      <c r="G61" s="193">
        <f t="shared" si="2"/>
        <v>0</v>
      </c>
      <c r="H61" s="193">
        <f t="shared" si="2"/>
        <v>0</v>
      </c>
      <c r="I61" s="6"/>
      <c r="J61" s="9"/>
      <c r="K61" s="37"/>
      <c r="L61" s="10"/>
    </row>
    <row r="62" spans="1:12" hidden="1">
      <c r="A62" s="1"/>
      <c r="B62" s="11"/>
      <c r="C62" s="199"/>
      <c r="D62" s="199"/>
      <c r="E62" s="193"/>
      <c r="F62" s="193"/>
      <c r="G62" s="199"/>
      <c r="H62" s="199"/>
      <c r="I62" s="11"/>
      <c r="J62" s="9"/>
      <c r="K62" s="37"/>
      <c r="L62" s="10" t="s">
        <v>64</v>
      </c>
    </row>
    <row r="63" spans="1:12" ht="78.75">
      <c r="A63" s="33">
        <v>905</v>
      </c>
      <c r="B63" s="238" t="s">
        <v>79</v>
      </c>
      <c r="C63" s="265">
        <f t="shared" ref="C63:H63" si="3">SUM(C64:C82)</f>
        <v>0</v>
      </c>
      <c r="D63" s="265">
        <f t="shared" si="3"/>
        <v>0</v>
      </c>
      <c r="E63" s="265">
        <f t="shared" si="3"/>
        <v>0</v>
      </c>
      <c r="F63" s="265">
        <f t="shared" si="3"/>
        <v>0</v>
      </c>
      <c r="G63" s="265">
        <f t="shared" si="3"/>
        <v>59970</v>
      </c>
      <c r="H63" s="265">
        <f t="shared" si="3"/>
        <v>1000</v>
      </c>
      <c r="I63" s="235" t="s">
        <v>161</v>
      </c>
      <c r="J63" s="9">
        <f>SUM(J73:J82)</f>
        <v>0</v>
      </c>
      <c r="K63" s="37">
        <f>SUM(K73:K82)</f>
        <v>0</v>
      </c>
      <c r="L63" s="10"/>
    </row>
    <row r="64" spans="1:12" ht="47.25">
      <c r="A64" s="1"/>
      <c r="B64" s="231" t="s">
        <v>89</v>
      </c>
      <c r="C64" s="199"/>
      <c r="D64" s="199"/>
      <c r="E64" s="201"/>
      <c r="F64" s="201"/>
      <c r="G64" s="201"/>
      <c r="H64" s="201">
        <v>1000</v>
      </c>
      <c r="I64" s="235" t="s">
        <v>112</v>
      </c>
      <c r="J64" s="10"/>
      <c r="K64" s="59"/>
      <c r="L64" s="10" t="s">
        <v>64</v>
      </c>
    </row>
    <row r="65" spans="1:12" ht="47.25">
      <c r="A65" s="1"/>
      <c r="B65" s="232" t="s">
        <v>90</v>
      </c>
      <c r="C65" s="199"/>
      <c r="D65" s="199"/>
      <c r="E65" s="193"/>
      <c r="F65" s="193"/>
      <c r="G65" s="194">
        <v>10756</v>
      </c>
      <c r="H65" s="201"/>
      <c r="I65" s="235" t="s">
        <v>91</v>
      </c>
      <c r="J65" s="10"/>
      <c r="K65" s="59"/>
      <c r="L65" s="10" t="s">
        <v>64</v>
      </c>
    </row>
    <row r="66" spans="1:12" ht="63">
      <c r="A66" s="1"/>
      <c r="B66" s="233" t="s">
        <v>114</v>
      </c>
      <c r="C66" s="199"/>
      <c r="D66" s="199"/>
      <c r="E66" s="201"/>
      <c r="F66" s="201"/>
      <c r="G66" s="201">
        <v>10000</v>
      </c>
      <c r="H66" s="199"/>
      <c r="I66" s="235" t="s">
        <v>123</v>
      </c>
      <c r="J66" s="10"/>
      <c r="K66" s="59"/>
      <c r="L66" s="10" t="s">
        <v>64</v>
      </c>
    </row>
    <row r="67" spans="1:12" ht="78.75" hidden="1">
      <c r="A67" s="1"/>
      <c r="B67" s="233" t="s">
        <v>92</v>
      </c>
      <c r="C67" s="201"/>
      <c r="D67" s="199"/>
      <c r="E67" s="201"/>
      <c r="F67" s="201"/>
      <c r="G67" s="199"/>
      <c r="H67" s="199"/>
      <c r="I67" s="235" t="s">
        <v>93</v>
      </c>
      <c r="J67" s="10"/>
      <c r="K67" s="59"/>
      <c r="L67" s="10" t="s">
        <v>64</v>
      </c>
    </row>
    <row r="68" spans="1:12" ht="47.25">
      <c r="A68" s="1"/>
      <c r="B68" s="287" t="s">
        <v>94</v>
      </c>
      <c r="C68" s="199"/>
      <c r="D68" s="199"/>
      <c r="E68" s="201"/>
      <c r="F68" s="201"/>
      <c r="G68" s="288">
        <v>26214</v>
      </c>
      <c r="H68" s="289"/>
      <c r="I68" s="235" t="s">
        <v>111</v>
      </c>
      <c r="J68" s="10"/>
      <c r="K68" s="59"/>
      <c r="L68" s="10"/>
    </row>
    <row r="69" spans="1:12" ht="63">
      <c r="A69" s="1"/>
      <c r="B69" s="287" t="s">
        <v>95</v>
      </c>
      <c r="C69" s="199"/>
      <c r="D69" s="199"/>
      <c r="E69" s="201"/>
      <c r="F69" s="201"/>
      <c r="G69" s="288">
        <v>13000</v>
      </c>
      <c r="H69" s="289"/>
      <c r="I69" s="235" t="s">
        <v>130</v>
      </c>
      <c r="J69" s="10"/>
      <c r="K69" s="59"/>
      <c r="L69" s="10"/>
    </row>
    <row r="70" spans="1:12" hidden="1">
      <c r="A70" s="1"/>
      <c r="B70" s="209"/>
      <c r="C70" s="199"/>
      <c r="D70" s="199"/>
      <c r="E70" s="194"/>
      <c r="F70" s="194"/>
      <c r="G70" s="266"/>
      <c r="H70" s="267"/>
      <c r="I70" s="67"/>
      <c r="J70" s="10"/>
      <c r="K70" s="59"/>
      <c r="L70" s="10"/>
    </row>
    <row r="71" spans="1:12" hidden="1">
      <c r="A71" s="1"/>
      <c r="B71" s="209"/>
      <c r="C71" s="199"/>
      <c r="D71" s="199"/>
      <c r="E71" s="194"/>
      <c r="F71" s="194"/>
      <c r="G71" s="266"/>
      <c r="H71" s="267"/>
      <c r="I71" s="67"/>
      <c r="J71" s="10"/>
      <c r="K71" s="59"/>
      <c r="L71" s="10"/>
    </row>
    <row r="72" spans="1:12" hidden="1">
      <c r="A72" s="1"/>
      <c r="B72" s="209"/>
      <c r="C72" s="199"/>
      <c r="D72" s="199"/>
      <c r="E72" s="194"/>
      <c r="F72" s="194"/>
      <c r="G72" s="194"/>
      <c r="H72" s="199"/>
      <c r="I72" s="67"/>
      <c r="J72" s="10"/>
      <c r="K72" s="59"/>
      <c r="L72" s="10" t="s">
        <v>64</v>
      </c>
    </row>
    <row r="73" spans="1:12" hidden="1">
      <c r="A73" s="1"/>
      <c r="B73" s="12"/>
      <c r="C73" s="199"/>
      <c r="D73" s="199"/>
      <c r="E73" s="194"/>
      <c r="F73" s="194"/>
      <c r="G73" s="194"/>
      <c r="H73" s="194"/>
      <c r="I73" s="116"/>
      <c r="J73" s="10"/>
      <c r="K73" s="59"/>
      <c r="L73" s="10" t="s">
        <v>64</v>
      </c>
    </row>
    <row r="74" spans="1:12" ht="12" hidden="1" customHeight="1">
      <c r="A74" s="1"/>
      <c r="B74" s="147"/>
      <c r="C74" s="199"/>
      <c r="D74" s="199"/>
      <c r="E74" s="194"/>
      <c r="F74" s="194"/>
      <c r="G74" s="194"/>
      <c r="H74" s="199"/>
      <c r="I74" s="115"/>
      <c r="J74" s="10"/>
      <c r="K74" s="59"/>
      <c r="L74" s="10" t="s">
        <v>64</v>
      </c>
    </row>
    <row r="75" spans="1:12" hidden="1">
      <c r="A75" s="1"/>
      <c r="B75" s="11"/>
      <c r="C75" s="199"/>
      <c r="D75" s="199"/>
      <c r="E75" s="193"/>
      <c r="F75" s="193"/>
      <c r="G75" s="268"/>
      <c r="H75" s="199"/>
      <c r="I75" s="11"/>
      <c r="J75" s="10"/>
      <c r="K75" s="59"/>
      <c r="L75" s="10" t="s">
        <v>64</v>
      </c>
    </row>
    <row r="76" spans="1:12" ht="13.5" hidden="1" customHeight="1">
      <c r="A76" s="1"/>
      <c r="B76" s="66"/>
      <c r="C76" s="199"/>
      <c r="D76" s="199"/>
      <c r="E76" s="194"/>
      <c r="F76" s="194"/>
      <c r="G76" s="199"/>
      <c r="H76" s="199"/>
      <c r="I76" s="115"/>
      <c r="J76" s="10"/>
      <c r="K76" s="59"/>
      <c r="L76" s="10" t="s">
        <v>64</v>
      </c>
    </row>
    <row r="77" spans="1:12" hidden="1">
      <c r="A77" s="1"/>
      <c r="B77" s="66"/>
      <c r="C77" s="199"/>
      <c r="D77" s="199"/>
      <c r="E77" s="194"/>
      <c r="F77" s="194"/>
      <c r="G77" s="199"/>
      <c r="H77" s="199"/>
      <c r="I77" s="63"/>
      <c r="J77" s="10"/>
      <c r="K77" s="59"/>
      <c r="L77" s="10" t="s">
        <v>64</v>
      </c>
    </row>
    <row r="78" spans="1:12" hidden="1">
      <c r="A78" s="1"/>
      <c r="B78" s="66"/>
      <c r="C78" s="199"/>
      <c r="D78" s="199"/>
      <c r="E78" s="194"/>
      <c r="F78" s="194"/>
      <c r="G78" s="199"/>
      <c r="H78" s="199"/>
      <c r="I78" s="63"/>
      <c r="J78" s="10"/>
      <c r="K78" s="59"/>
      <c r="L78" s="10" t="s">
        <v>64</v>
      </c>
    </row>
    <row r="79" spans="1:12" hidden="1">
      <c r="A79" s="1"/>
      <c r="B79" s="66"/>
      <c r="C79" s="199"/>
      <c r="D79" s="199"/>
      <c r="E79" s="194"/>
      <c r="F79" s="194"/>
      <c r="G79" s="199"/>
      <c r="H79" s="199"/>
      <c r="I79" s="67"/>
      <c r="J79" s="10"/>
      <c r="K79" s="59"/>
      <c r="L79" s="10" t="s">
        <v>64</v>
      </c>
    </row>
    <row r="80" spans="1:12" hidden="1">
      <c r="A80" s="1"/>
      <c r="B80" s="66"/>
      <c r="C80" s="199"/>
      <c r="D80" s="199"/>
      <c r="E80" s="194"/>
      <c r="F80" s="194"/>
      <c r="G80" s="199"/>
      <c r="H80" s="199"/>
      <c r="I80" s="67"/>
      <c r="J80" s="10"/>
      <c r="K80" s="59"/>
      <c r="L80" s="10" t="s">
        <v>64</v>
      </c>
    </row>
    <row r="81" spans="1:12" hidden="1">
      <c r="A81" s="1"/>
      <c r="B81" s="66"/>
      <c r="C81" s="199"/>
      <c r="D81" s="199"/>
      <c r="E81" s="194"/>
      <c r="F81" s="194"/>
      <c r="G81" s="199"/>
      <c r="H81" s="199"/>
      <c r="I81" s="67"/>
      <c r="J81" s="10"/>
      <c r="K81" s="59"/>
      <c r="L81" s="10" t="s">
        <v>64</v>
      </c>
    </row>
    <row r="82" spans="1:12" hidden="1">
      <c r="A82" s="1"/>
      <c r="B82" s="66"/>
      <c r="C82" s="199"/>
      <c r="D82" s="199"/>
      <c r="E82" s="194"/>
      <c r="F82" s="194"/>
      <c r="G82" s="199"/>
      <c r="H82" s="199"/>
      <c r="I82" s="67"/>
      <c r="J82" s="10"/>
      <c r="K82" s="59"/>
      <c r="L82" s="10" t="s">
        <v>64</v>
      </c>
    </row>
    <row r="83" spans="1:12" ht="31.5" hidden="1">
      <c r="A83" s="33">
        <v>906</v>
      </c>
      <c r="B83" s="238" t="s">
        <v>7</v>
      </c>
      <c r="C83" s="265">
        <f t="shared" ref="C83:H83" si="4">SUM(C84:C89)</f>
        <v>0</v>
      </c>
      <c r="D83" s="265">
        <f t="shared" si="4"/>
        <v>0</v>
      </c>
      <c r="E83" s="265">
        <f t="shared" si="4"/>
        <v>0</v>
      </c>
      <c r="F83" s="265">
        <f t="shared" si="4"/>
        <v>0</v>
      </c>
      <c r="G83" s="265">
        <f t="shared" si="4"/>
        <v>0</v>
      </c>
      <c r="H83" s="265">
        <f t="shared" si="4"/>
        <v>0</v>
      </c>
      <c r="I83" s="240"/>
      <c r="J83" s="9">
        <f>SUM(J84:J99)</f>
        <v>6842</v>
      </c>
      <c r="K83" s="37">
        <f>SUM(K84:K99)</f>
        <v>1859</v>
      </c>
      <c r="L83" s="10"/>
    </row>
    <row r="84" spans="1:12" ht="63" hidden="1">
      <c r="A84" s="212"/>
      <c r="B84" s="234" t="s">
        <v>138</v>
      </c>
      <c r="C84" s="201"/>
      <c r="D84" s="199"/>
      <c r="E84" s="201"/>
      <c r="F84" s="199"/>
      <c r="G84" s="201"/>
      <c r="H84" s="201"/>
      <c r="I84" s="235" t="s">
        <v>134</v>
      </c>
      <c r="J84" s="10">
        <v>500</v>
      </c>
      <c r="K84" s="37"/>
      <c r="L84" s="42"/>
    </row>
    <row r="85" spans="1:12" hidden="1">
      <c r="A85" s="1"/>
      <c r="B85" s="13"/>
      <c r="C85" s="199"/>
      <c r="D85" s="199"/>
      <c r="E85" s="193"/>
      <c r="F85" s="193"/>
      <c r="G85" s="199"/>
      <c r="H85" s="194"/>
      <c r="I85" s="115"/>
      <c r="J85" s="10"/>
      <c r="K85" s="37"/>
      <c r="L85" s="42"/>
    </row>
    <row r="86" spans="1:12" hidden="1">
      <c r="A86" s="1"/>
      <c r="B86" s="13"/>
      <c r="C86" s="268"/>
      <c r="D86" s="268"/>
      <c r="E86" s="193"/>
      <c r="F86" s="193"/>
      <c r="G86" s="199"/>
      <c r="H86" s="194"/>
      <c r="I86" s="23"/>
      <c r="J86" s="10"/>
      <c r="K86" s="37"/>
      <c r="L86" s="42"/>
    </row>
    <row r="87" spans="1:12" hidden="1">
      <c r="A87" s="1"/>
      <c r="B87" s="63"/>
      <c r="C87" s="268"/>
      <c r="D87" s="268"/>
      <c r="E87" s="193"/>
      <c r="F87" s="193"/>
      <c r="G87" s="269"/>
      <c r="H87" s="269"/>
      <c r="I87" s="67"/>
      <c r="J87" s="63"/>
      <c r="K87" s="37"/>
      <c r="L87" s="42"/>
    </row>
    <row r="88" spans="1:12" hidden="1">
      <c r="A88" s="1"/>
      <c r="B88" s="63"/>
      <c r="C88" s="268"/>
      <c r="D88" s="268"/>
      <c r="E88" s="193"/>
      <c r="F88" s="194"/>
      <c r="G88" s="269"/>
      <c r="H88" s="269"/>
      <c r="I88" s="67"/>
      <c r="J88" s="63"/>
      <c r="K88" s="59">
        <v>1406</v>
      </c>
      <c r="L88" s="42"/>
    </row>
    <row r="89" spans="1:12" hidden="1">
      <c r="A89" s="1"/>
      <c r="B89" s="63"/>
      <c r="C89" s="268"/>
      <c r="D89" s="268"/>
      <c r="E89" s="193"/>
      <c r="F89" s="194"/>
      <c r="G89" s="269"/>
      <c r="H89" s="269"/>
      <c r="I89" s="67"/>
      <c r="J89" s="63"/>
      <c r="K89" s="59"/>
      <c r="L89" s="42"/>
    </row>
    <row r="90" spans="1:12" hidden="1">
      <c r="A90" s="1"/>
      <c r="B90" s="63"/>
      <c r="C90" s="268"/>
      <c r="D90" s="268"/>
      <c r="E90" s="193"/>
      <c r="F90" s="194"/>
      <c r="G90" s="269"/>
      <c r="H90" s="269"/>
      <c r="I90" s="14"/>
      <c r="J90" s="63"/>
      <c r="K90" s="59">
        <v>453</v>
      </c>
      <c r="L90" s="42"/>
    </row>
    <row r="91" spans="1:12" hidden="1">
      <c r="A91" s="1"/>
      <c r="B91" s="63"/>
      <c r="C91" s="268"/>
      <c r="D91" s="268"/>
      <c r="E91" s="193"/>
      <c r="F91" s="194"/>
      <c r="G91" s="269"/>
      <c r="H91" s="269"/>
      <c r="I91" s="14"/>
      <c r="J91" s="63"/>
      <c r="K91" s="59"/>
      <c r="L91" s="42"/>
    </row>
    <row r="92" spans="1:12" ht="15.75" hidden="1">
      <c r="A92" s="1"/>
      <c r="B92" s="11"/>
      <c r="C92" s="270"/>
      <c r="D92" s="270"/>
      <c r="E92" s="271"/>
      <c r="F92" s="271"/>
      <c r="G92" s="270"/>
      <c r="H92" s="270"/>
      <c r="I92" s="11"/>
      <c r="J92" s="63"/>
      <c r="K92" s="59"/>
      <c r="L92" s="42"/>
    </row>
    <row r="93" spans="1:12" ht="15.75" hidden="1">
      <c r="A93" s="1"/>
      <c r="B93" s="11"/>
      <c r="C93" s="270"/>
      <c r="D93" s="270"/>
      <c r="E93" s="271"/>
      <c r="F93" s="271"/>
      <c r="G93" s="270"/>
      <c r="H93" s="270"/>
      <c r="I93" s="11"/>
      <c r="J93" s="63"/>
      <c r="K93" s="59"/>
      <c r="L93" s="42"/>
    </row>
    <row r="94" spans="1:12" hidden="1">
      <c r="A94" s="1"/>
      <c r="B94" s="14"/>
      <c r="C94" s="199"/>
      <c r="D94" s="199"/>
      <c r="E94" s="194"/>
      <c r="F94" s="194"/>
      <c r="G94" s="199"/>
      <c r="H94" s="199"/>
      <c r="I94" s="67"/>
      <c r="J94" s="63"/>
      <c r="K94" s="59"/>
      <c r="L94" s="42"/>
    </row>
    <row r="95" spans="1:12" ht="15.75" hidden="1">
      <c r="A95" s="33"/>
      <c r="B95" s="156"/>
      <c r="C95" s="272"/>
      <c r="D95" s="272"/>
      <c r="E95" s="273"/>
      <c r="F95" s="273"/>
      <c r="G95" s="199"/>
      <c r="H95" s="199"/>
      <c r="I95" s="14"/>
      <c r="J95" s="63"/>
      <c r="K95" s="59"/>
      <c r="L95" s="10"/>
    </row>
    <row r="96" spans="1:12" ht="15.75" hidden="1">
      <c r="A96" s="33"/>
      <c r="B96" s="156"/>
      <c r="C96" s="272"/>
      <c r="D96" s="272"/>
      <c r="E96" s="273"/>
      <c r="F96" s="273"/>
      <c r="G96" s="199"/>
      <c r="H96" s="199"/>
      <c r="I96" s="14"/>
      <c r="J96" s="63"/>
      <c r="K96" s="59"/>
      <c r="L96" s="10"/>
    </row>
    <row r="97" spans="1:12" ht="15.75" hidden="1">
      <c r="A97" s="33"/>
      <c r="B97" s="156"/>
      <c r="C97" s="270"/>
      <c r="D97" s="270"/>
      <c r="E97" s="273"/>
      <c r="F97" s="273"/>
      <c r="G97" s="199"/>
      <c r="H97" s="199"/>
      <c r="I97" s="14"/>
      <c r="J97" s="63"/>
      <c r="K97" s="59"/>
      <c r="L97" s="10"/>
    </row>
    <row r="98" spans="1:12" ht="15.75" hidden="1">
      <c r="A98" s="33"/>
      <c r="B98" s="14"/>
      <c r="C98" s="270"/>
      <c r="D98" s="270"/>
      <c r="E98" s="273"/>
      <c r="F98" s="273"/>
      <c r="G98" s="199"/>
      <c r="H98" s="199"/>
      <c r="I98" s="14"/>
      <c r="J98" s="10">
        <v>6342</v>
      </c>
      <c r="K98" s="59"/>
      <c r="L98" s="10"/>
    </row>
    <row r="99" spans="1:12" hidden="1">
      <c r="A99" s="1"/>
      <c r="B99" s="69"/>
      <c r="C99" s="268"/>
      <c r="D99" s="268"/>
      <c r="E99" s="194"/>
      <c r="F99" s="194"/>
      <c r="G99" s="199"/>
      <c r="H99" s="268"/>
      <c r="I99" s="67"/>
      <c r="J99" s="10"/>
      <c r="K99" s="59"/>
      <c r="L99" s="10"/>
    </row>
    <row r="100" spans="1:12" s="174" customFormat="1" ht="63">
      <c r="A100" s="33">
        <v>908</v>
      </c>
      <c r="B100" s="238" t="s">
        <v>8</v>
      </c>
      <c r="C100" s="265">
        <f t="shared" ref="C100:H100" si="5">SUM(C101:C108)</f>
        <v>88126</v>
      </c>
      <c r="D100" s="265">
        <f t="shared" si="5"/>
        <v>0</v>
      </c>
      <c r="E100" s="265">
        <f t="shared" si="5"/>
        <v>4514</v>
      </c>
      <c r="F100" s="265">
        <f t="shared" si="5"/>
        <v>3000</v>
      </c>
      <c r="G100" s="265">
        <f t="shared" si="5"/>
        <v>0</v>
      </c>
      <c r="H100" s="265">
        <f t="shared" si="5"/>
        <v>0</v>
      </c>
      <c r="I100" s="240"/>
      <c r="J100" s="9">
        <f>SUM(J102:J107)</f>
        <v>0</v>
      </c>
      <c r="K100" s="37">
        <f>SUM(K102:K107)</f>
        <v>0</v>
      </c>
      <c r="L100" s="173"/>
    </row>
    <row r="101" spans="1:12" s="174" customFormat="1" ht="47.25">
      <c r="A101" s="163"/>
      <c r="B101" s="115"/>
      <c r="C101" s="268"/>
      <c r="D101" s="268"/>
      <c r="E101" s="194"/>
      <c r="F101" s="194">
        <v>3000</v>
      </c>
      <c r="G101" s="194"/>
      <c r="H101" s="199"/>
      <c r="I101" s="235" t="s">
        <v>153</v>
      </c>
      <c r="J101" s="9"/>
      <c r="K101" s="37"/>
      <c r="L101" s="173"/>
    </row>
    <row r="102" spans="1:12" ht="78.75">
      <c r="A102" s="33"/>
      <c r="B102" s="234" t="s">
        <v>140</v>
      </c>
      <c r="C102" s="194">
        <v>88126</v>
      </c>
      <c r="D102" s="265"/>
      <c r="E102" s="265"/>
      <c r="F102" s="265"/>
      <c r="G102" s="265"/>
      <c r="H102" s="265"/>
      <c r="I102" s="235" t="s">
        <v>141</v>
      </c>
      <c r="J102" s="10"/>
      <c r="K102" s="37"/>
      <c r="L102" s="53" t="s">
        <v>65</v>
      </c>
    </row>
    <row r="103" spans="1:12" ht="94.5">
      <c r="A103" s="163"/>
      <c r="B103" s="236" t="s">
        <v>102</v>
      </c>
      <c r="C103" s="121"/>
      <c r="D103" s="121"/>
      <c r="E103" s="10">
        <v>4514</v>
      </c>
      <c r="F103" s="121"/>
      <c r="G103" s="10"/>
      <c r="H103" s="42"/>
      <c r="I103" s="235" t="s">
        <v>122</v>
      </c>
      <c r="J103" s="10"/>
      <c r="K103" s="37"/>
      <c r="L103" s="10" t="s">
        <v>64</v>
      </c>
    </row>
    <row r="104" spans="1:12" ht="12" hidden="1" customHeight="1">
      <c r="A104" s="1"/>
      <c r="B104" s="11"/>
      <c r="C104" s="270"/>
      <c r="D104" s="270"/>
      <c r="E104" s="271"/>
      <c r="F104" s="271"/>
      <c r="G104" s="270"/>
      <c r="H104" s="270"/>
      <c r="I104" s="11"/>
      <c r="J104" s="10"/>
      <c r="K104" s="37"/>
      <c r="L104" s="115"/>
    </row>
    <row r="105" spans="1:12" ht="12.75" hidden="1" customHeight="1">
      <c r="A105" s="1"/>
      <c r="B105" s="8"/>
      <c r="C105" s="199"/>
      <c r="D105" s="199"/>
      <c r="E105" s="194"/>
      <c r="F105" s="193"/>
      <c r="G105" s="199"/>
      <c r="H105" s="199"/>
      <c r="I105" s="6"/>
      <c r="J105" s="10"/>
      <c r="K105" s="37"/>
      <c r="L105" s="63" t="s">
        <v>71</v>
      </c>
    </row>
    <row r="106" spans="1:12" ht="12.75" hidden="1" customHeight="1">
      <c r="A106" s="1"/>
      <c r="B106" s="8"/>
      <c r="C106" s="199"/>
      <c r="D106" s="199"/>
      <c r="E106" s="194"/>
      <c r="F106" s="193"/>
      <c r="G106" s="199"/>
      <c r="H106" s="199"/>
      <c r="I106" s="6"/>
      <c r="J106" s="10"/>
      <c r="K106" s="37"/>
      <c r="L106" s="63"/>
    </row>
    <row r="107" spans="1:12" ht="102" hidden="1">
      <c r="A107" s="1"/>
      <c r="B107" s="8"/>
      <c r="C107" s="268"/>
      <c r="D107" s="268"/>
      <c r="E107" s="193"/>
      <c r="F107" s="193"/>
      <c r="G107" s="199"/>
      <c r="H107" s="199"/>
      <c r="I107" s="6"/>
      <c r="J107" s="70"/>
      <c r="K107" s="37"/>
      <c r="L107" s="63" t="s">
        <v>72</v>
      </c>
    </row>
    <row r="108" spans="1:12" ht="15.75" hidden="1">
      <c r="A108" s="1"/>
      <c r="B108" s="234"/>
      <c r="C108" s="268"/>
      <c r="D108" s="268"/>
      <c r="E108" s="193"/>
      <c r="F108" s="193"/>
      <c r="G108" s="274"/>
      <c r="H108" s="194"/>
      <c r="I108" s="234"/>
      <c r="J108" s="9">
        <f>SUM(J109:J124)</f>
        <v>0</v>
      </c>
      <c r="K108" s="37">
        <f>SUM(K109:K124)</f>
        <v>2519</v>
      </c>
      <c r="L108" s="10"/>
    </row>
    <row r="109" spans="1:12" ht="46.5" customHeight="1">
      <c r="A109" s="33">
        <v>909</v>
      </c>
      <c r="B109" s="238" t="s">
        <v>9</v>
      </c>
      <c r="C109" s="265">
        <f t="shared" ref="C109:H109" si="6">SUM(C110:C125)</f>
        <v>0</v>
      </c>
      <c r="D109" s="265">
        <f t="shared" si="6"/>
        <v>0</v>
      </c>
      <c r="E109" s="265">
        <f t="shared" si="6"/>
        <v>0</v>
      </c>
      <c r="F109" s="265">
        <f t="shared" si="6"/>
        <v>0</v>
      </c>
      <c r="G109" s="265">
        <f t="shared" si="6"/>
        <v>26822</v>
      </c>
      <c r="H109" s="265">
        <f t="shared" si="6"/>
        <v>26822</v>
      </c>
      <c r="I109" s="240"/>
      <c r="J109" s="10"/>
      <c r="K109" s="59">
        <v>1831</v>
      </c>
      <c r="L109" s="10" t="s">
        <v>64</v>
      </c>
    </row>
    <row r="110" spans="1:12" ht="141.75">
      <c r="A110" s="1"/>
      <c r="B110" s="287" t="s">
        <v>103</v>
      </c>
      <c r="C110" s="199"/>
      <c r="D110" s="199"/>
      <c r="E110" s="194"/>
      <c r="F110" s="194"/>
      <c r="G110" s="194">
        <v>20225</v>
      </c>
      <c r="H110" s="194">
        <v>20225</v>
      </c>
      <c r="I110" s="235" t="s">
        <v>131</v>
      </c>
      <c r="J110" s="10"/>
      <c r="K110" s="59"/>
      <c r="L110" s="10" t="s">
        <v>64</v>
      </c>
    </row>
    <row r="111" spans="1:12" ht="15.75">
      <c r="A111" s="1"/>
      <c r="B111" s="287" t="s">
        <v>125</v>
      </c>
      <c r="C111" s="199"/>
      <c r="D111" s="199"/>
      <c r="E111" s="194"/>
      <c r="F111" s="194"/>
      <c r="G111" s="199"/>
      <c r="H111" s="194">
        <v>2000</v>
      </c>
      <c r="I111" s="310" t="s">
        <v>173</v>
      </c>
      <c r="J111" s="10"/>
      <c r="K111" s="59"/>
      <c r="L111" s="10" t="s">
        <v>64</v>
      </c>
    </row>
    <row r="112" spans="1:12" ht="110.25">
      <c r="A112" s="1"/>
      <c r="B112" s="287" t="s">
        <v>126</v>
      </c>
      <c r="C112" s="199"/>
      <c r="D112" s="199"/>
      <c r="E112" s="199"/>
      <c r="F112" s="194"/>
      <c r="G112" s="194">
        <v>2000</v>
      </c>
      <c r="H112" s="194"/>
      <c r="I112" s="310"/>
      <c r="J112" s="10"/>
      <c r="K112" s="59">
        <v>80</v>
      </c>
      <c r="L112" s="10" t="s">
        <v>64</v>
      </c>
    </row>
    <row r="113" spans="1:12" ht="47.25">
      <c r="A113" s="1"/>
      <c r="B113" s="290" t="s">
        <v>145</v>
      </c>
      <c r="C113" s="194"/>
      <c r="D113" s="194"/>
      <c r="E113" s="194"/>
      <c r="F113" s="194"/>
      <c r="G113" s="194"/>
      <c r="H113" s="194">
        <v>4397</v>
      </c>
      <c r="I113" s="311" t="s">
        <v>174</v>
      </c>
      <c r="J113" s="10"/>
      <c r="K113" s="59">
        <v>242</v>
      </c>
      <c r="L113" s="10" t="s">
        <v>64</v>
      </c>
    </row>
    <row r="114" spans="1:12" ht="63">
      <c r="A114" s="1"/>
      <c r="B114" s="290" t="s">
        <v>146</v>
      </c>
      <c r="C114" s="194"/>
      <c r="D114" s="194"/>
      <c r="E114" s="194"/>
      <c r="F114" s="194"/>
      <c r="G114" s="194"/>
      <c r="H114" s="194">
        <v>200</v>
      </c>
      <c r="I114" s="311"/>
      <c r="J114" s="10"/>
      <c r="K114" s="59"/>
      <c r="L114" s="10"/>
    </row>
    <row r="115" spans="1:12" ht="141.75">
      <c r="A115" s="1"/>
      <c r="B115" s="291" t="s">
        <v>124</v>
      </c>
      <c r="C115" s="199"/>
      <c r="D115" s="199"/>
      <c r="E115" s="194"/>
      <c r="F115" s="194"/>
      <c r="G115" s="194">
        <v>4597</v>
      </c>
      <c r="H115" s="194"/>
      <c r="I115" s="311"/>
      <c r="J115" s="10"/>
      <c r="K115" s="59">
        <v>47</v>
      </c>
      <c r="L115" s="10" t="s">
        <v>64</v>
      </c>
    </row>
    <row r="116" spans="1:12" ht="15.75" hidden="1">
      <c r="A116" s="33"/>
      <c r="B116" s="72"/>
      <c r="C116" s="270"/>
      <c r="D116" s="270"/>
      <c r="E116" s="275"/>
      <c r="F116" s="271"/>
      <c r="G116" s="270"/>
      <c r="H116" s="270"/>
      <c r="I116" s="116"/>
      <c r="J116" s="10"/>
      <c r="K116" s="59">
        <v>94</v>
      </c>
      <c r="L116" s="10" t="s">
        <v>64</v>
      </c>
    </row>
    <row r="117" spans="1:12" ht="15.75" hidden="1">
      <c r="A117" s="1"/>
      <c r="B117" s="72"/>
      <c r="C117" s="270"/>
      <c r="D117" s="270"/>
      <c r="E117" s="271"/>
      <c r="F117" s="271"/>
      <c r="G117" s="270"/>
      <c r="H117" s="270"/>
      <c r="I117" s="67"/>
      <c r="J117" s="10"/>
      <c r="K117" s="59"/>
      <c r="L117" s="118" t="s">
        <v>64</v>
      </c>
    </row>
    <row r="118" spans="1:12" ht="15.75" hidden="1">
      <c r="A118" s="1"/>
      <c r="B118" s="72"/>
      <c r="C118" s="270"/>
      <c r="D118" s="270"/>
      <c r="E118" s="271"/>
      <c r="F118" s="271"/>
      <c r="G118" s="270"/>
      <c r="H118" s="270"/>
      <c r="I118" s="67"/>
      <c r="J118" s="10"/>
      <c r="K118" s="59">
        <v>225</v>
      </c>
      <c r="L118" s="10" t="s">
        <v>64</v>
      </c>
    </row>
    <row r="119" spans="1:12" ht="15.75" hidden="1">
      <c r="A119" s="33"/>
      <c r="B119" s="71"/>
      <c r="C119" s="270"/>
      <c r="D119" s="270"/>
      <c r="E119" s="270"/>
      <c r="F119" s="271"/>
      <c r="G119" s="270"/>
      <c r="H119" s="270"/>
      <c r="I119" s="67"/>
      <c r="J119" s="10"/>
      <c r="K119" s="59"/>
      <c r="L119" s="10" t="s">
        <v>64</v>
      </c>
    </row>
    <row r="120" spans="1:12" ht="15.75" hidden="1">
      <c r="A120" s="1"/>
      <c r="B120" s="71"/>
      <c r="C120" s="276"/>
      <c r="D120" s="276"/>
      <c r="E120" s="271"/>
      <c r="F120" s="271"/>
      <c r="G120" s="270"/>
      <c r="H120" s="270"/>
      <c r="I120" s="67"/>
      <c r="J120" s="10"/>
      <c r="K120" s="59"/>
      <c r="L120" s="10" t="s">
        <v>73</v>
      </c>
    </row>
    <row r="121" spans="1:12" hidden="1">
      <c r="A121" s="1"/>
      <c r="B121" s="63"/>
      <c r="C121" s="199"/>
      <c r="D121" s="199"/>
      <c r="E121" s="199"/>
      <c r="F121" s="194"/>
      <c r="G121" s="199"/>
      <c r="H121" s="199"/>
      <c r="I121" s="67"/>
      <c r="J121" s="9"/>
      <c r="K121" s="59"/>
      <c r="L121" s="115"/>
    </row>
    <row r="122" spans="1:12" hidden="1">
      <c r="A122" s="1"/>
      <c r="B122" s="63"/>
      <c r="C122" s="199"/>
      <c r="D122" s="199"/>
      <c r="E122" s="194"/>
      <c r="F122" s="194"/>
      <c r="G122" s="268"/>
      <c r="H122" s="199"/>
      <c r="I122" s="7"/>
      <c r="J122" s="9"/>
      <c r="K122" s="59"/>
      <c r="L122" s="115"/>
    </row>
    <row r="123" spans="1:12" hidden="1">
      <c r="A123" s="1"/>
      <c r="B123" s="63"/>
      <c r="C123" s="199"/>
      <c r="D123" s="199"/>
      <c r="E123" s="194"/>
      <c r="F123" s="194"/>
      <c r="G123" s="268"/>
      <c r="H123" s="199"/>
      <c r="I123" s="7"/>
      <c r="J123" s="10"/>
      <c r="K123" s="59"/>
      <c r="L123" s="10"/>
    </row>
    <row r="124" spans="1:12" hidden="1">
      <c r="A124" s="1"/>
      <c r="B124" s="63"/>
      <c r="C124" s="199"/>
      <c r="D124" s="199"/>
      <c r="E124" s="194"/>
      <c r="F124" s="194"/>
      <c r="G124" s="199"/>
      <c r="H124" s="199"/>
      <c r="I124" s="7"/>
      <c r="J124" s="9"/>
      <c r="K124" s="59"/>
      <c r="L124" s="10"/>
    </row>
    <row r="125" spans="1:12" hidden="1">
      <c r="A125" s="1"/>
      <c r="B125" s="63"/>
      <c r="C125" s="199"/>
      <c r="D125" s="199"/>
      <c r="E125" s="194"/>
      <c r="F125" s="194"/>
      <c r="G125" s="268"/>
      <c r="H125" s="199"/>
      <c r="I125" s="6"/>
      <c r="J125" s="9"/>
      <c r="K125" s="37"/>
      <c r="L125" s="10"/>
    </row>
    <row r="126" spans="1:12" hidden="1">
      <c r="A126" s="1">
        <v>910</v>
      </c>
      <c r="B126" s="2" t="s">
        <v>32</v>
      </c>
      <c r="C126" s="193">
        <f t="shared" ref="C126:H126" si="7">SUM(C127)</f>
        <v>0</v>
      </c>
      <c r="D126" s="193">
        <f t="shared" si="7"/>
        <v>0</v>
      </c>
      <c r="E126" s="193">
        <f t="shared" si="7"/>
        <v>0</v>
      </c>
      <c r="F126" s="193">
        <f t="shared" si="7"/>
        <v>0</v>
      </c>
      <c r="G126" s="193">
        <f t="shared" si="7"/>
        <v>0</v>
      </c>
      <c r="H126" s="193">
        <f t="shared" si="7"/>
        <v>0</v>
      </c>
      <c r="I126" s="67"/>
      <c r="J126" s="9"/>
      <c r="K126" s="37"/>
      <c r="L126" s="10"/>
    </row>
    <row r="127" spans="1:12" hidden="1">
      <c r="A127" s="1"/>
      <c r="B127" s="2"/>
      <c r="C127" s="268"/>
      <c r="D127" s="268"/>
      <c r="E127" s="193"/>
      <c r="F127" s="193"/>
      <c r="G127" s="193"/>
      <c r="H127" s="193"/>
      <c r="I127" s="67"/>
      <c r="J127" s="9">
        <f>SUM(J129:J136)</f>
        <v>0</v>
      </c>
      <c r="K127" s="37">
        <f>SUM(K129:K136)</f>
        <v>0</v>
      </c>
      <c r="L127" s="10"/>
    </row>
    <row r="128" spans="1:12" ht="63">
      <c r="A128" s="33">
        <v>911</v>
      </c>
      <c r="B128" s="238" t="s">
        <v>152</v>
      </c>
      <c r="C128" s="265">
        <f t="shared" ref="C128:H128" si="8">SUM(C129:C138)</f>
        <v>0</v>
      </c>
      <c r="D128" s="265">
        <f t="shared" si="8"/>
        <v>0</v>
      </c>
      <c r="E128" s="265">
        <f t="shared" si="8"/>
        <v>0</v>
      </c>
      <c r="F128" s="265">
        <f t="shared" si="8"/>
        <v>14000</v>
      </c>
      <c r="G128" s="265">
        <f t="shared" si="8"/>
        <v>0</v>
      </c>
      <c r="H128" s="265">
        <f t="shared" si="8"/>
        <v>35600</v>
      </c>
      <c r="I128" s="240"/>
      <c r="J128" s="9"/>
      <c r="K128" s="37"/>
      <c r="L128" s="10"/>
    </row>
    <row r="129" spans="1:12" ht="31.5">
      <c r="A129" s="1"/>
      <c r="B129" s="19"/>
      <c r="C129" s="193"/>
      <c r="D129" s="193"/>
      <c r="E129" s="193"/>
      <c r="F129" s="194">
        <v>14000</v>
      </c>
      <c r="G129" s="193"/>
      <c r="H129" s="193"/>
      <c r="I129" s="235" t="s">
        <v>151</v>
      </c>
      <c r="J129" s="10"/>
      <c r="K129" s="37"/>
      <c r="L129" s="10" t="s">
        <v>64</v>
      </c>
    </row>
    <row r="130" spans="1:12" ht="78.75">
      <c r="A130" s="1"/>
      <c r="B130" s="236" t="s">
        <v>127</v>
      </c>
      <c r="C130" s="268"/>
      <c r="D130" s="268"/>
      <c r="E130" s="199"/>
      <c r="F130" s="193"/>
      <c r="G130" s="194"/>
      <c r="H130" s="194">
        <v>35600</v>
      </c>
      <c r="I130" s="235" t="s">
        <v>175</v>
      </c>
      <c r="J130" s="10"/>
      <c r="K130" s="37"/>
      <c r="L130" s="10" t="s">
        <v>64</v>
      </c>
    </row>
    <row r="131" spans="1:12" ht="15.75" hidden="1">
      <c r="A131" s="1"/>
      <c r="B131" s="11"/>
      <c r="C131" s="40"/>
      <c r="D131" s="40"/>
      <c r="E131" s="39"/>
      <c r="F131" s="39"/>
      <c r="G131" s="162"/>
      <c r="H131" s="40"/>
      <c r="I131" s="11"/>
      <c r="J131" s="10"/>
      <c r="K131" s="37"/>
      <c r="L131" s="10" t="s">
        <v>64</v>
      </c>
    </row>
    <row r="132" spans="1:12" hidden="1">
      <c r="A132" s="1"/>
      <c r="B132" s="8"/>
      <c r="C132" s="121"/>
      <c r="D132" s="121"/>
      <c r="E132" s="42"/>
      <c r="F132" s="9"/>
      <c r="G132" s="10"/>
      <c r="H132" s="42"/>
      <c r="I132" s="116"/>
      <c r="J132" s="10"/>
      <c r="K132" s="37"/>
      <c r="L132" s="10" t="s">
        <v>64</v>
      </c>
    </row>
    <row r="133" spans="1:12" ht="12.75" hidden="1" customHeight="1">
      <c r="A133" s="1"/>
      <c r="B133" s="8"/>
      <c r="C133" s="121"/>
      <c r="D133" s="121"/>
      <c r="E133" s="10"/>
      <c r="F133" s="9"/>
      <c r="G133" s="42"/>
      <c r="H133" s="42"/>
      <c r="I133" s="67"/>
      <c r="J133" s="10"/>
      <c r="K133" s="37"/>
      <c r="L133" s="115" t="s">
        <v>80</v>
      </c>
    </row>
    <row r="134" spans="1:12" ht="12.75" hidden="1" customHeight="1">
      <c r="A134" s="1"/>
      <c r="B134" s="8"/>
      <c r="C134" s="121"/>
      <c r="D134" s="121"/>
      <c r="E134" s="10"/>
      <c r="F134" s="9"/>
      <c r="G134" s="42"/>
      <c r="H134" s="42"/>
      <c r="I134" s="67"/>
      <c r="J134" s="10"/>
      <c r="K134" s="37"/>
      <c r="L134" s="115"/>
    </row>
    <row r="135" spans="1:12" ht="12.75" hidden="1" customHeight="1">
      <c r="A135" s="1"/>
      <c r="B135" s="157"/>
      <c r="C135" s="121"/>
      <c r="D135" s="121"/>
      <c r="E135" s="42"/>
      <c r="F135" s="9"/>
      <c r="G135" s="42"/>
      <c r="H135" s="127"/>
      <c r="I135" s="116"/>
      <c r="J135" s="10"/>
      <c r="K135" s="37"/>
      <c r="L135" s="76" t="s">
        <v>74</v>
      </c>
    </row>
    <row r="136" spans="1:12" hidden="1">
      <c r="A136" s="1"/>
      <c r="B136" s="8"/>
      <c r="C136" s="123"/>
      <c r="D136" s="42"/>
      <c r="E136" s="10"/>
      <c r="F136" s="9"/>
      <c r="G136" s="42"/>
      <c r="H136" s="42"/>
      <c r="I136" s="67"/>
      <c r="J136" s="10"/>
      <c r="K136" s="59"/>
      <c r="L136" s="10" t="s">
        <v>64</v>
      </c>
    </row>
    <row r="137" spans="1:12" hidden="1">
      <c r="A137" s="1"/>
      <c r="B137" s="15"/>
      <c r="C137" s="121"/>
      <c r="D137" s="121"/>
      <c r="E137" s="9"/>
      <c r="F137" s="9"/>
      <c r="G137" s="9"/>
      <c r="H137" s="42"/>
      <c r="I137" s="16"/>
      <c r="J137" s="9"/>
      <c r="K137" s="37"/>
      <c r="L137" s="10" t="s">
        <v>64</v>
      </c>
    </row>
    <row r="138" spans="1:12" hidden="1">
      <c r="A138" s="1"/>
      <c r="B138" s="2"/>
      <c r="C138" s="121"/>
      <c r="D138" s="121"/>
      <c r="E138" s="9"/>
      <c r="F138" s="9"/>
      <c r="G138" s="9"/>
      <c r="H138" s="42"/>
      <c r="I138" s="16"/>
      <c r="J138" s="9">
        <f>SUM(J142:J142)</f>
        <v>0</v>
      </c>
      <c r="K138" s="37">
        <f>SUM(K142:K142)</f>
        <v>0</v>
      </c>
      <c r="L138" s="10"/>
    </row>
    <row r="139" spans="1:12" hidden="1">
      <c r="A139" s="1">
        <v>913</v>
      </c>
      <c r="B139" s="2" t="s">
        <v>33</v>
      </c>
      <c r="C139" s="9">
        <f t="shared" ref="C139:H139" si="9">SUM(C140:C143)</f>
        <v>0</v>
      </c>
      <c r="D139" s="9">
        <f t="shared" si="9"/>
        <v>0</v>
      </c>
      <c r="E139" s="9">
        <f t="shared" si="9"/>
        <v>0</v>
      </c>
      <c r="F139" s="9">
        <f t="shared" si="9"/>
        <v>0</v>
      </c>
      <c r="G139" s="9">
        <f t="shared" si="9"/>
        <v>0</v>
      </c>
      <c r="H139" s="9">
        <f t="shared" si="9"/>
        <v>0</v>
      </c>
      <c r="I139" s="67"/>
      <c r="J139" s="10"/>
      <c r="K139" s="59"/>
      <c r="L139" s="67"/>
    </row>
    <row r="140" spans="1:12" hidden="1">
      <c r="A140" s="1"/>
      <c r="B140" s="11"/>
      <c r="C140" s="42"/>
      <c r="D140" s="42"/>
      <c r="E140" s="10"/>
      <c r="F140" s="10"/>
      <c r="G140" s="10"/>
      <c r="H140" s="10"/>
      <c r="I140" s="116"/>
      <c r="J140" s="10"/>
      <c r="K140" s="59"/>
      <c r="L140" s="67"/>
    </row>
    <row r="141" spans="1:12" hidden="1">
      <c r="A141" s="1"/>
      <c r="B141" s="11"/>
      <c r="C141" s="42"/>
      <c r="D141" s="42"/>
      <c r="E141" s="10"/>
      <c r="F141" s="10"/>
      <c r="G141" s="10"/>
      <c r="H141" s="10"/>
      <c r="I141" s="67"/>
      <c r="J141" s="10"/>
      <c r="K141" s="59"/>
      <c r="L141" s="67"/>
    </row>
    <row r="142" spans="1:12" hidden="1">
      <c r="A142" s="1"/>
      <c r="B142" s="11"/>
      <c r="C142" s="42"/>
      <c r="D142" s="42"/>
      <c r="E142" s="10"/>
      <c r="F142" s="10"/>
      <c r="G142" s="10"/>
      <c r="H142" s="10"/>
      <c r="I142" s="67"/>
      <c r="J142" s="10"/>
      <c r="K142" s="59"/>
      <c r="L142" s="10" t="s">
        <v>64</v>
      </c>
    </row>
    <row r="143" spans="1:12" hidden="1">
      <c r="A143" s="1"/>
      <c r="B143" s="11"/>
      <c r="C143" s="42"/>
      <c r="D143" s="42"/>
      <c r="E143" s="10"/>
      <c r="F143" s="10"/>
      <c r="G143" s="42"/>
      <c r="H143" s="10"/>
      <c r="I143" s="116"/>
      <c r="J143" s="9">
        <f>SUM(J144:J150)</f>
        <v>0</v>
      </c>
      <c r="K143" s="37">
        <f>SUM(K144:K150)</f>
        <v>0</v>
      </c>
      <c r="L143" s="10"/>
    </row>
    <row r="144" spans="1:12" ht="33" hidden="1" customHeight="1">
      <c r="A144" s="1">
        <v>914</v>
      </c>
      <c r="B144" s="2" t="s">
        <v>1</v>
      </c>
      <c r="C144" s="9">
        <f t="shared" ref="C144:H144" si="10">SUM(C145:C151)</f>
        <v>0</v>
      </c>
      <c r="D144" s="9">
        <f t="shared" si="10"/>
        <v>0</v>
      </c>
      <c r="E144" s="9">
        <f t="shared" si="10"/>
        <v>0</v>
      </c>
      <c r="F144" s="9">
        <f t="shared" si="10"/>
        <v>0</v>
      </c>
      <c r="G144" s="9">
        <f t="shared" si="10"/>
        <v>0</v>
      </c>
      <c r="H144" s="9">
        <f t="shared" si="10"/>
        <v>0</v>
      </c>
      <c r="I144" s="67"/>
      <c r="J144" s="10"/>
      <c r="K144" s="59"/>
      <c r="L144" s="116" t="s">
        <v>67</v>
      </c>
    </row>
    <row r="145" spans="1:12" ht="12.75" hidden="1" customHeight="1">
      <c r="A145" s="31"/>
      <c r="B145" s="32"/>
      <c r="C145" s="42"/>
      <c r="D145" s="42"/>
      <c r="E145" s="162"/>
      <c r="F145" s="10"/>
      <c r="G145" s="42"/>
      <c r="H145" s="42"/>
      <c r="I145" s="197" t="s">
        <v>115</v>
      </c>
      <c r="J145" s="10"/>
      <c r="K145" s="59"/>
      <c r="L145" s="116" t="s">
        <v>68</v>
      </c>
    </row>
    <row r="146" spans="1:12" hidden="1">
      <c r="A146" s="31"/>
      <c r="B146" s="32"/>
      <c r="C146" s="42"/>
      <c r="D146" s="42"/>
      <c r="E146" s="10"/>
      <c r="F146" s="10"/>
      <c r="G146" s="42"/>
      <c r="H146" s="42"/>
      <c r="I146" s="28"/>
      <c r="J146" s="10"/>
      <c r="K146" s="59"/>
      <c r="L146" s="67"/>
    </row>
    <row r="147" spans="1:12" hidden="1">
      <c r="A147" s="1"/>
      <c r="B147" s="41"/>
      <c r="C147" s="42"/>
      <c r="D147" s="42"/>
      <c r="E147" s="10"/>
      <c r="F147" s="10"/>
      <c r="G147" s="10"/>
      <c r="H147" s="10"/>
      <c r="I147" s="67"/>
      <c r="J147" s="10"/>
      <c r="K147" s="59"/>
      <c r="L147" s="67"/>
    </row>
    <row r="148" spans="1:12" hidden="1">
      <c r="A148" s="1"/>
      <c r="B148" s="41"/>
      <c r="C148" s="42"/>
      <c r="D148" s="42"/>
      <c r="E148" s="10"/>
      <c r="F148" s="10"/>
      <c r="G148" s="10"/>
      <c r="H148" s="9"/>
      <c r="I148" s="67"/>
      <c r="J148" s="10"/>
      <c r="K148" s="59"/>
      <c r="L148" s="67"/>
    </row>
    <row r="149" spans="1:12" hidden="1">
      <c r="A149" s="1"/>
      <c r="B149" s="41"/>
      <c r="C149" s="42"/>
      <c r="D149" s="42"/>
      <c r="E149" s="10"/>
      <c r="F149" s="10"/>
      <c r="G149" s="10"/>
      <c r="H149" s="9"/>
      <c r="I149" s="67"/>
      <c r="J149" s="10"/>
      <c r="K149" s="59"/>
      <c r="L149" s="67"/>
    </row>
    <row r="150" spans="1:12" hidden="1">
      <c r="A150" s="1"/>
      <c r="B150" s="41"/>
      <c r="C150" s="42"/>
      <c r="D150" s="42"/>
      <c r="E150" s="10"/>
      <c r="F150" s="10"/>
      <c r="G150" s="10"/>
      <c r="H150" s="9"/>
      <c r="I150" s="67"/>
      <c r="J150" s="10"/>
      <c r="K150" s="59"/>
      <c r="L150" s="67"/>
    </row>
    <row r="151" spans="1:12" hidden="1">
      <c r="A151" s="1"/>
      <c r="B151" s="41"/>
      <c r="C151" s="42"/>
      <c r="D151" s="42"/>
      <c r="E151" s="10"/>
      <c r="F151" s="10"/>
      <c r="G151" s="10"/>
      <c r="H151" s="9"/>
      <c r="I151" s="67"/>
      <c r="J151" s="9">
        <f>SUM(J152)</f>
        <v>0</v>
      </c>
      <c r="K151" s="37">
        <f>SUM(K152)</f>
        <v>0</v>
      </c>
      <c r="L151" s="10"/>
    </row>
    <row r="152" spans="1:12" hidden="1">
      <c r="A152" s="1">
        <v>915</v>
      </c>
      <c r="B152" s="2" t="s">
        <v>37</v>
      </c>
      <c r="C152" s="9">
        <f t="shared" ref="C152:H152" si="11">SUM(C153)</f>
        <v>0</v>
      </c>
      <c r="D152" s="9">
        <f t="shared" si="11"/>
        <v>0</v>
      </c>
      <c r="E152" s="9">
        <f t="shared" si="11"/>
        <v>0</v>
      </c>
      <c r="F152" s="9">
        <f t="shared" si="11"/>
        <v>0</v>
      </c>
      <c r="G152" s="9">
        <f t="shared" si="11"/>
        <v>0</v>
      </c>
      <c r="H152" s="9">
        <f t="shared" si="11"/>
        <v>0</v>
      </c>
      <c r="I152" s="67"/>
      <c r="J152" s="10"/>
      <c r="K152" s="37"/>
      <c r="L152" s="10" t="s">
        <v>64</v>
      </c>
    </row>
    <row r="153" spans="1:12" hidden="1">
      <c r="A153" s="1"/>
      <c r="B153" s="17"/>
      <c r="C153" s="121"/>
      <c r="D153" s="121"/>
      <c r="E153" s="9"/>
      <c r="F153" s="9"/>
      <c r="G153" s="10"/>
      <c r="H153" s="42"/>
      <c r="I153" s="116"/>
      <c r="J153" s="9">
        <f>SUM(J155)</f>
        <v>0</v>
      </c>
      <c r="K153" s="37">
        <f>SUM(K155)</f>
        <v>0</v>
      </c>
      <c r="L153" s="10"/>
    </row>
    <row r="154" spans="1:12" ht="33.75" hidden="1">
      <c r="A154" s="1">
        <v>916</v>
      </c>
      <c r="B154" s="2" t="s">
        <v>45</v>
      </c>
      <c r="C154" s="121"/>
      <c r="D154" s="121"/>
      <c r="E154" s="9"/>
      <c r="F154" s="9"/>
      <c r="G154" s="9"/>
      <c r="H154" s="9"/>
      <c r="I154" s="55"/>
      <c r="J154" s="9"/>
      <c r="K154" s="37"/>
      <c r="L154" s="10"/>
    </row>
    <row r="155" spans="1:12" hidden="1">
      <c r="A155" s="1"/>
      <c r="B155" s="8"/>
      <c r="C155" s="42"/>
      <c r="D155" s="42"/>
      <c r="E155" s="42"/>
      <c r="F155" s="10"/>
      <c r="G155" s="10"/>
      <c r="H155" s="10"/>
      <c r="I155" s="116"/>
      <c r="J155" s="10"/>
      <c r="K155" s="37"/>
      <c r="L155" s="10" t="s">
        <v>64</v>
      </c>
    </row>
    <row r="156" spans="1:12" hidden="1">
      <c r="A156" s="1"/>
      <c r="B156" s="11"/>
      <c r="C156" s="121"/>
      <c r="D156" s="121"/>
      <c r="E156" s="9"/>
      <c r="F156" s="9"/>
      <c r="G156" s="10"/>
      <c r="H156" s="42"/>
      <c r="I156" s="116"/>
      <c r="J156" s="9"/>
      <c r="K156" s="37"/>
      <c r="L156" s="10"/>
    </row>
    <row r="157" spans="1:12" hidden="1">
      <c r="A157" s="1">
        <v>917</v>
      </c>
      <c r="B157" s="2" t="s">
        <v>46</v>
      </c>
      <c r="C157" s="9">
        <f t="shared" ref="C157:H157" si="12">SUM(C158)</f>
        <v>0</v>
      </c>
      <c r="D157" s="9">
        <f t="shared" si="12"/>
        <v>0</v>
      </c>
      <c r="E157" s="9">
        <f t="shared" si="12"/>
        <v>0</v>
      </c>
      <c r="F157" s="9">
        <f t="shared" si="12"/>
        <v>0</v>
      </c>
      <c r="G157" s="9">
        <f t="shared" si="12"/>
        <v>0</v>
      </c>
      <c r="H157" s="9">
        <f t="shared" si="12"/>
        <v>0</v>
      </c>
      <c r="I157" s="55"/>
      <c r="J157" s="9"/>
      <c r="K157" s="37"/>
      <c r="L157" s="10" t="s">
        <v>64</v>
      </c>
    </row>
    <row r="158" spans="1:12" hidden="1">
      <c r="A158" s="1"/>
      <c r="B158" s="18"/>
      <c r="C158" s="121"/>
      <c r="D158" s="121"/>
      <c r="E158" s="9"/>
      <c r="F158" s="9"/>
      <c r="G158" s="42"/>
      <c r="H158" s="42"/>
      <c r="I158" s="77"/>
      <c r="J158" s="9"/>
      <c r="K158" s="37"/>
      <c r="L158" s="10"/>
    </row>
    <row r="159" spans="1:12" hidden="1">
      <c r="A159" s="1">
        <v>918</v>
      </c>
      <c r="B159" s="2" t="s">
        <v>38</v>
      </c>
      <c r="C159" s="9">
        <f t="shared" ref="C159:H159" si="13">SUM(C160)</f>
        <v>0</v>
      </c>
      <c r="D159" s="9">
        <f t="shared" si="13"/>
        <v>0</v>
      </c>
      <c r="E159" s="9">
        <f t="shared" si="13"/>
        <v>0</v>
      </c>
      <c r="F159" s="9">
        <f t="shared" si="13"/>
        <v>0</v>
      </c>
      <c r="G159" s="9">
        <f t="shared" si="13"/>
        <v>0</v>
      </c>
      <c r="H159" s="9">
        <f t="shared" si="13"/>
        <v>0</v>
      </c>
      <c r="I159" s="55"/>
      <c r="J159" s="9"/>
      <c r="K159" s="37"/>
      <c r="L159" s="10" t="s">
        <v>64</v>
      </c>
    </row>
    <row r="160" spans="1:12" hidden="1">
      <c r="A160" s="1"/>
      <c r="B160" s="19"/>
      <c r="C160" s="121"/>
      <c r="D160" s="121"/>
      <c r="E160" s="9"/>
      <c r="F160" s="9"/>
      <c r="G160" s="42"/>
      <c r="H160" s="9"/>
      <c r="I160" s="116"/>
      <c r="J160" s="9"/>
      <c r="K160" s="37"/>
      <c r="L160" s="10"/>
    </row>
    <row r="161" spans="1:12" ht="22.5" hidden="1">
      <c r="A161" s="1">
        <v>919</v>
      </c>
      <c r="B161" s="2" t="s">
        <v>39</v>
      </c>
      <c r="C161" s="9">
        <f t="shared" ref="C161:H161" si="14">SUM(C162)</f>
        <v>0</v>
      </c>
      <c r="D161" s="9">
        <f t="shared" si="14"/>
        <v>0</v>
      </c>
      <c r="E161" s="9">
        <f t="shared" si="14"/>
        <v>0</v>
      </c>
      <c r="F161" s="9">
        <f t="shared" si="14"/>
        <v>0</v>
      </c>
      <c r="G161" s="9">
        <f t="shared" si="14"/>
        <v>0</v>
      </c>
      <c r="H161" s="9">
        <f t="shared" si="14"/>
        <v>0</v>
      </c>
      <c r="I161" s="55"/>
      <c r="J161" s="9"/>
      <c r="K161" s="37"/>
      <c r="L161" s="10" t="s">
        <v>64</v>
      </c>
    </row>
    <row r="162" spans="1:12" hidden="1">
      <c r="A162" s="1"/>
      <c r="B162" s="20"/>
      <c r="C162" s="121"/>
      <c r="D162" s="121"/>
      <c r="E162" s="42"/>
      <c r="F162" s="9"/>
      <c r="G162" s="9"/>
      <c r="H162" s="9"/>
      <c r="I162" s="67"/>
      <c r="J162" s="9">
        <f>SUM(J164:J179)</f>
        <v>0</v>
      </c>
      <c r="K162" s="37">
        <f>SUM(K164:K179)</f>
        <v>1478</v>
      </c>
      <c r="L162" s="10"/>
    </row>
    <row r="163" spans="1:12" ht="15.75">
      <c r="A163" s="33">
        <v>920</v>
      </c>
      <c r="B163" s="238" t="s">
        <v>10</v>
      </c>
      <c r="C163" s="9">
        <f t="shared" ref="C163:H163" si="15">SUM(C164:C174)</f>
        <v>0</v>
      </c>
      <c r="D163" s="9">
        <f t="shared" si="15"/>
        <v>0</v>
      </c>
      <c r="E163" s="9">
        <f t="shared" si="15"/>
        <v>0</v>
      </c>
      <c r="F163" s="239">
        <f t="shared" si="15"/>
        <v>9344</v>
      </c>
      <c r="G163" s="9">
        <f t="shared" si="15"/>
        <v>0</v>
      </c>
      <c r="H163" s="9">
        <f t="shared" si="15"/>
        <v>0</v>
      </c>
      <c r="I163" s="235"/>
      <c r="J163" s="9"/>
      <c r="K163" s="37"/>
      <c r="L163" s="10" t="s">
        <v>64</v>
      </c>
    </row>
    <row r="164" spans="1:12" ht="31.5">
      <c r="A164" s="1"/>
      <c r="B164" s="197"/>
      <c r="C164"/>
      <c r="D164" s="121"/>
      <c r="E164" s="9"/>
      <c r="F164" s="10">
        <f>5000+4344</f>
        <v>9344</v>
      </c>
      <c r="G164" s="196"/>
      <c r="H164" s="121"/>
      <c r="I164" s="235" t="s">
        <v>149</v>
      </c>
      <c r="J164" s="10"/>
      <c r="K164" s="37"/>
      <c r="L164" s="10" t="s">
        <v>64</v>
      </c>
    </row>
    <row r="165" spans="1:12" hidden="1">
      <c r="A165" s="1"/>
      <c r="B165" s="19"/>
      <c r="C165" s="121"/>
      <c r="D165" s="121"/>
      <c r="E165" s="9"/>
      <c r="F165" s="9"/>
      <c r="G165" s="10"/>
      <c r="H165" s="10"/>
      <c r="I165" s="116"/>
      <c r="J165" s="10"/>
      <c r="K165" s="37"/>
      <c r="L165" s="10" t="s">
        <v>64</v>
      </c>
    </row>
    <row r="166" spans="1:12" hidden="1">
      <c r="A166" s="1"/>
      <c r="B166" s="19"/>
      <c r="C166" s="121"/>
      <c r="D166" s="121"/>
      <c r="E166" s="9"/>
      <c r="F166" s="9"/>
      <c r="G166" s="10"/>
      <c r="H166" s="10"/>
      <c r="I166" s="116"/>
      <c r="J166" s="10"/>
      <c r="K166" s="37"/>
      <c r="L166" s="10" t="s">
        <v>64</v>
      </c>
    </row>
    <row r="167" spans="1:12" hidden="1">
      <c r="A167" s="1"/>
      <c r="B167" s="19"/>
      <c r="C167" s="121"/>
      <c r="D167" s="121"/>
      <c r="E167" s="121"/>
      <c r="F167" s="9"/>
      <c r="G167" s="10"/>
      <c r="H167" s="10"/>
      <c r="I167" s="116"/>
      <c r="J167" s="10"/>
      <c r="K167" s="37"/>
      <c r="L167" s="10" t="s">
        <v>64</v>
      </c>
    </row>
    <row r="168" spans="1:12" hidden="1">
      <c r="A168" s="1"/>
      <c r="B168" s="19"/>
      <c r="C168" s="121"/>
      <c r="D168" s="121"/>
      <c r="E168" s="42"/>
      <c r="F168" s="9"/>
      <c r="G168" s="10"/>
      <c r="H168" s="10"/>
      <c r="I168" s="28"/>
      <c r="J168" s="10"/>
      <c r="K168" s="59"/>
      <c r="L168" s="10" t="s">
        <v>64</v>
      </c>
    </row>
    <row r="169" spans="1:12" hidden="1">
      <c r="A169" s="1"/>
      <c r="B169" s="19"/>
      <c r="C169" s="121"/>
      <c r="D169" s="121"/>
      <c r="E169" s="42"/>
      <c r="F169" s="9"/>
      <c r="G169" s="10"/>
      <c r="H169" s="10"/>
      <c r="I169" s="28"/>
      <c r="J169" s="10"/>
      <c r="K169" s="37"/>
      <c r="L169" s="10" t="s">
        <v>64</v>
      </c>
    </row>
    <row r="170" spans="1:12" hidden="1">
      <c r="A170" s="1"/>
      <c r="B170" s="19"/>
      <c r="C170" s="9"/>
      <c r="D170" s="121"/>
      <c r="E170" s="42"/>
      <c r="F170" s="9"/>
      <c r="G170" s="10"/>
      <c r="H170" s="10"/>
      <c r="I170" s="28"/>
      <c r="J170" s="10"/>
      <c r="K170" s="37"/>
      <c r="L170" s="10" t="s">
        <v>64</v>
      </c>
    </row>
    <row r="171" spans="1:12" hidden="1">
      <c r="A171" s="1"/>
      <c r="B171" s="19"/>
      <c r="C171" s="42"/>
      <c r="D171" s="42"/>
      <c r="E171" s="9"/>
      <c r="F171" s="9"/>
      <c r="G171" s="10"/>
      <c r="H171" s="10"/>
      <c r="I171" s="116"/>
      <c r="J171" s="9"/>
      <c r="K171" s="59">
        <v>1478</v>
      </c>
      <c r="L171" s="10" t="s">
        <v>64</v>
      </c>
    </row>
    <row r="172" spans="1:12" ht="14.25" hidden="1" customHeight="1">
      <c r="A172" s="1"/>
      <c r="B172" s="19"/>
      <c r="C172" s="121"/>
      <c r="D172" s="121"/>
      <c r="E172" s="9"/>
      <c r="F172" s="10"/>
      <c r="G172" s="42"/>
      <c r="H172" s="42"/>
      <c r="I172" s="116"/>
      <c r="J172" s="9"/>
      <c r="K172" s="59"/>
      <c r="L172" s="10"/>
    </row>
    <row r="173" spans="1:12" ht="14.25" hidden="1" customHeight="1">
      <c r="A173" s="1"/>
      <c r="B173" s="19"/>
      <c r="C173" s="121"/>
      <c r="D173" s="121"/>
      <c r="E173" s="9"/>
      <c r="F173" s="10"/>
      <c r="G173" s="165"/>
      <c r="H173" s="165"/>
      <c r="I173" s="166"/>
      <c r="J173" s="9"/>
      <c r="K173" s="59"/>
      <c r="L173" s="10"/>
    </row>
    <row r="174" spans="1:12" hidden="1">
      <c r="A174" s="1"/>
      <c r="B174" s="19"/>
      <c r="C174" s="121"/>
      <c r="D174" s="121"/>
      <c r="E174" s="9"/>
      <c r="F174" s="10"/>
      <c r="G174" s="169"/>
      <c r="H174" s="169"/>
      <c r="I174" s="172"/>
      <c r="J174" s="9"/>
      <c r="K174" s="59"/>
      <c r="L174" s="10" t="s">
        <v>64</v>
      </c>
    </row>
    <row r="175" spans="1:12" hidden="1">
      <c r="A175" s="1"/>
      <c r="B175" s="19"/>
      <c r="C175" s="121"/>
      <c r="D175" s="121"/>
      <c r="E175" s="9"/>
      <c r="F175" s="10"/>
      <c r="G175" s="42"/>
      <c r="H175" s="42"/>
      <c r="I175" s="116"/>
      <c r="J175" s="9"/>
      <c r="K175" s="59"/>
      <c r="L175" s="10" t="s">
        <v>64</v>
      </c>
    </row>
    <row r="176" spans="1:12" hidden="1">
      <c r="A176" s="1"/>
      <c r="B176" s="19"/>
      <c r="C176" s="121"/>
      <c r="D176" s="121"/>
      <c r="E176" s="9"/>
      <c r="F176" s="10"/>
      <c r="G176" s="42"/>
      <c r="H176" s="42"/>
      <c r="I176" s="67"/>
      <c r="J176" s="9"/>
      <c r="K176" s="59"/>
      <c r="L176" s="10"/>
    </row>
    <row r="177" spans="1:13" ht="12.75" hidden="1" customHeight="1">
      <c r="A177" s="1"/>
      <c r="B177" s="19"/>
      <c r="C177" s="121"/>
      <c r="D177" s="121"/>
      <c r="E177" s="9"/>
      <c r="F177" s="10"/>
      <c r="G177" s="42"/>
      <c r="H177" s="42"/>
      <c r="I177" s="116"/>
      <c r="J177" s="9"/>
      <c r="K177" s="59"/>
      <c r="L177" s="78" t="s">
        <v>76</v>
      </c>
      <c r="M177" s="79"/>
    </row>
    <row r="178" spans="1:13" hidden="1">
      <c r="A178" s="1"/>
      <c r="B178" s="19"/>
      <c r="C178" s="121"/>
      <c r="D178" s="121"/>
      <c r="E178" s="9"/>
      <c r="F178" s="9"/>
      <c r="G178" s="42"/>
      <c r="H178" s="42"/>
      <c r="I178" s="116"/>
      <c r="J178" s="9"/>
      <c r="K178" s="59"/>
      <c r="L178" s="10" t="s">
        <v>64</v>
      </c>
    </row>
    <row r="179" spans="1:13" hidden="1">
      <c r="A179" s="1"/>
      <c r="B179" s="19"/>
      <c r="C179" s="121"/>
      <c r="D179" s="121"/>
      <c r="E179" s="9"/>
      <c r="F179" s="9"/>
      <c r="G179" s="42"/>
      <c r="H179" s="42"/>
      <c r="I179" s="116"/>
      <c r="J179" s="9"/>
      <c r="K179" s="37"/>
      <c r="L179" s="10" t="s">
        <v>64</v>
      </c>
    </row>
    <row r="180" spans="1:13" hidden="1">
      <c r="A180" s="1"/>
      <c r="B180" s="11"/>
      <c r="C180" s="121"/>
      <c r="D180" s="121"/>
      <c r="E180" s="9"/>
      <c r="F180" s="9"/>
      <c r="G180" s="42"/>
      <c r="H180" s="42"/>
      <c r="I180" s="116"/>
      <c r="J180" s="9"/>
      <c r="K180" s="37"/>
      <c r="L180" s="10" t="s">
        <v>64</v>
      </c>
    </row>
    <row r="181" spans="1:13" hidden="1">
      <c r="A181" s="1"/>
      <c r="B181" s="11"/>
      <c r="C181" s="121"/>
      <c r="D181" s="121"/>
      <c r="E181" s="9"/>
      <c r="F181" s="9"/>
      <c r="G181" s="42"/>
      <c r="H181" s="42"/>
      <c r="I181" s="116"/>
      <c r="J181" s="9"/>
      <c r="K181" s="37"/>
      <c r="L181" s="10" t="s">
        <v>64</v>
      </c>
    </row>
    <row r="182" spans="1:13" hidden="1">
      <c r="A182" s="1"/>
      <c r="B182" s="11"/>
      <c r="C182" s="121"/>
      <c r="D182" s="121"/>
      <c r="E182" s="9"/>
      <c r="F182" s="9"/>
      <c r="G182" s="42"/>
      <c r="H182" s="42"/>
      <c r="I182" s="116"/>
      <c r="J182" s="9"/>
      <c r="K182" s="37"/>
      <c r="L182" s="10" t="s">
        <v>64</v>
      </c>
    </row>
    <row r="183" spans="1:13" ht="15.75" hidden="1">
      <c r="A183" s="1"/>
      <c r="B183" s="11"/>
      <c r="C183" s="40"/>
      <c r="D183" s="40"/>
      <c r="E183" s="39"/>
      <c r="F183" s="39"/>
      <c r="G183" s="40"/>
      <c r="H183" s="40"/>
      <c r="I183" s="11"/>
      <c r="J183" s="9"/>
      <c r="K183" s="37"/>
      <c r="L183" s="10" t="s">
        <v>64</v>
      </c>
    </row>
    <row r="184" spans="1:13" ht="15.75" hidden="1">
      <c r="A184" s="33"/>
      <c r="B184" s="80"/>
      <c r="C184" s="122"/>
      <c r="D184" s="122"/>
      <c r="E184" s="68"/>
      <c r="F184" s="68"/>
      <c r="G184" s="40"/>
      <c r="H184" s="40"/>
      <c r="I184" s="67"/>
      <c r="J184" s="9"/>
      <c r="K184" s="37"/>
      <c r="L184" s="10" t="s">
        <v>64</v>
      </c>
    </row>
    <row r="185" spans="1:13" ht="15.75" hidden="1">
      <c r="A185" s="33"/>
      <c r="B185" s="29"/>
      <c r="C185" s="40"/>
      <c r="D185" s="40"/>
      <c r="E185" s="81"/>
      <c r="F185" s="39"/>
      <c r="G185" s="159"/>
      <c r="H185" s="40"/>
      <c r="I185" s="116"/>
      <c r="J185" s="9"/>
      <c r="K185" s="37"/>
      <c r="L185" s="10" t="s">
        <v>64</v>
      </c>
    </row>
    <row r="186" spans="1:13" ht="12.75" hidden="1" customHeight="1">
      <c r="A186" s="33"/>
      <c r="B186" s="80"/>
      <c r="C186" s="122"/>
      <c r="D186" s="122"/>
      <c r="E186" s="68"/>
      <c r="F186" s="68"/>
      <c r="G186" s="40"/>
      <c r="H186" s="40"/>
      <c r="I186" s="116"/>
      <c r="J186" s="9"/>
      <c r="K186" s="37"/>
      <c r="L186" s="116" t="s">
        <v>84</v>
      </c>
    </row>
    <row r="187" spans="1:13" ht="15.75" hidden="1">
      <c r="A187" s="1"/>
      <c r="B187" s="29"/>
      <c r="C187" s="121"/>
      <c r="D187" s="121"/>
      <c r="E187" s="9"/>
      <c r="F187" s="9"/>
      <c r="G187" s="42"/>
      <c r="H187" s="40"/>
      <c r="I187" s="116"/>
      <c r="J187" s="9"/>
      <c r="K187" s="37"/>
      <c r="L187" s="10"/>
    </row>
    <row r="188" spans="1:13" ht="33.75" hidden="1">
      <c r="A188" s="1">
        <v>922</v>
      </c>
      <c r="B188" s="2" t="s">
        <v>81</v>
      </c>
      <c r="C188" s="9">
        <f t="shared" ref="C188:H188" si="16">SUM(C189:C191)</f>
        <v>0</v>
      </c>
      <c r="D188" s="9">
        <f t="shared" si="16"/>
        <v>0</v>
      </c>
      <c r="E188" s="9">
        <f t="shared" si="16"/>
        <v>0</v>
      </c>
      <c r="F188" s="9">
        <f t="shared" si="16"/>
        <v>0</v>
      </c>
      <c r="G188" s="9">
        <f t="shared" si="16"/>
        <v>0</v>
      </c>
      <c r="H188" s="9">
        <f t="shared" si="16"/>
        <v>0</v>
      </c>
      <c r="I188" s="6"/>
      <c r="J188" s="9"/>
      <c r="K188" s="37"/>
      <c r="L188" s="10" t="s">
        <v>64</v>
      </c>
    </row>
    <row r="189" spans="1:13" hidden="1">
      <c r="A189" s="1"/>
      <c r="B189" s="21"/>
      <c r="C189" s="121"/>
      <c r="D189" s="121"/>
      <c r="E189" s="9"/>
      <c r="F189" s="9"/>
      <c r="G189" s="42"/>
      <c r="H189" s="121"/>
      <c r="I189" s="22"/>
      <c r="J189" s="9"/>
      <c r="K189" s="37"/>
      <c r="L189" s="10" t="s">
        <v>64</v>
      </c>
    </row>
    <row r="190" spans="1:13" ht="15.75" hidden="1">
      <c r="A190" s="1"/>
      <c r="B190" s="11"/>
      <c r="C190" s="40"/>
      <c r="D190" s="40"/>
      <c r="E190" s="39"/>
      <c r="F190" s="39"/>
      <c r="G190" s="40"/>
      <c r="H190" s="40"/>
      <c r="I190" s="11"/>
      <c r="J190" s="9"/>
      <c r="K190" s="37"/>
      <c r="L190" s="10" t="s">
        <v>64</v>
      </c>
    </row>
    <row r="191" spans="1:13" hidden="1">
      <c r="A191" s="1"/>
      <c r="B191" s="11"/>
      <c r="C191" s="121"/>
      <c r="D191" s="121"/>
      <c r="E191" s="9"/>
      <c r="F191" s="9"/>
      <c r="G191" s="42"/>
      <c r="H191" s="121"/>
      <c r="I191" s="67"/>
      <c r="J191" s="9">
        <f>SUM(J192)</f>
        <v>0</v>
      </c>
      <c r="K191" s="37">
        <f>SUM(K192)</f>
        <v>0</v>
      </c>
      <c r="L191" s="10"/>
    </row>
    <row r="192" spans="1:13" ht="47.25">
      <c r="A192" s="33">
        <v>923</v>
      </c>
      <c r="B192" s="238" t="s">
        <v>47</v>
      </c>
      <c r="C192" s="239">
        <f t="shared" ref="C192:H192" si="17">SUM(C193:C195)</f>
        <v>0</v>
      </c>
      <c r="D192" s="239">
        <f t="shared" si="17"/>
        <v>0</v>
      </c>
      <c r="E192" s="239">
        <f t="shared" si="17"/>
        <v>25000</v>
      </c>
      <c r="F192" s="239">
        <f t="shared" si="17"/>
        <v>0</v>
      </c>
      <c r="G192" s="239">
        <f t="shared" si="17"/>
        <v>0</v>
      </c>
      <c r="H192" s="239">
        <f t="shared" si="17"/>
        <v>0</v>
      </c>
      <c r="I192" s="240"/>
      <c r="J192" s="10"/>
      <c r="K192" s="37"/>
      <c r="L192" s="10" t="s">
        <v>64</v>
      </c>
    </row>
    <row r="193" spans="1:12" ht="78.75">
      <c r="A193" s="1"/>
      <c r="B193" s="285" t="s">
        <v>147</v>
      </c>
      <c r="C193" s="188"/>
      <c r="D193" s="121"/>
      <c r="E193" s="10">
        <v>25000</v>
      </c>
      <c r="F193" s="9"/>
      <c r="G193" s="196"/>
      <c r="H193" s="121"/>
      <c r="I193" s="235" t="s">
        <v>162</v>
      </c>
      <c r="J193" s="10"/>
      <c r="K193" s="37"/>
      <c r="L193" s="10" t="s">
        <v>64</v>
      </c>
    </row>
    <row r="194" spans="1:12" ht="15.75" hidden="1">
      <c r="A194" s="1"/>
      <c r="B194" s="11"/>
      <c r="C194" s="40"/>
      <c r="D194" s="40"/>
      <c r="E194" s="39"/>
      <c r="F194" s="39"/>
      <c r="G194" s="40"/>
      <c r="H194" s="40"/>
      <c r="I194" s="11"/>
      <c r="J194" s="42"/>
      <c r="K194" s="82"/>
      <c r="L194" s="10" t="s">
        <v>64</v>
      </c>
    </row>
    <row r="195" spans="1:12" ht="15.75" hidden="1">
      <c r="A195" s="33"/>
      <c r="B195" s="80"/>
      <c r="C195" s="40"/>
      <c r="D195" s="40"/>
      <c r="E195" s="39"/>
      <c r="F195" s="39"/>
      <c r="G195" s="40"/>
      <c r="H195" s="40"/>
      <c r="I195" s="23"/>
      <c r="J195" s="42"/>
      <c r="K195" s="82"/>
      <c r="L195" s="10"/>
    </row>
    <row r="196" spans="1:12" ht="15.75" hidden="1">
      <c r="A196" s="153"/>
      <c r="B196" s="80"/>
      <c r="C196" s="84"/>
      <c r="D196" s="84"/>
      <c r="E196" s="84"/>
      <c r="F196" s="39"/>
      <c r="G196" s="40"/>
      <c r="H196" s="40"/>
      <c r="I196" s="160"/>
      <c r="J196" s="10"/>
      <c r="K196" s="59"/>
      <c r="L196" s="10" t="s">
        <v>64</v>
      </c>
    </row>
    <row r="197" spans="1:12" ht="15.75" hidden="1">
      <c r="A197" s="43"/>
      <c r="B197" s="83"/>
      <c r="C197" s="84"/>
      <c r="D197" s="84"/>
      <c r="E197" s="84"/>
      <c r="F197" s="40"/>
      <c r="G197" s="40"/>
      <c r="H197" s="40"/>
      <c r="I197" s="23"/>
      <c r="J197" s="10"/>
      <c r="K197" s="59"/>
      <c r="L197" s="42"/>
    </row>
    <row r="198" spans="1:12" ht="15.75" hidden="1">
      <c r="A198" s="43"/>
      <c r="B198" s="11"/>
      <c r="C198" s="84"/>
      <c r="D198" s="84"/>
      <c r="E198" s="42"/>
      <c r="F198" s="40"/>
      <c r="G198" s="42"/>
      <c r="H198" s="42"/>
      <c r="I198" s="23"/>
      <c r="J198" s="10"/>
      <c r="K198" s="59"/>
      <c r="L198" s="42"/>
    </row>
    <row r="199" spans="1:12" ht="15.75" hidden="1">
      <c r="A199" s="34"/>
      <c r="B199" s="11"/>
      <c r="C199" s="40"/>
      <c r="D199" s="42"/>
      <c r="E199" s="39"/>
      <c r="F199" s="40"/>
      <c r="G199" s="40"/>
      <c r="H199" s="40"/>
      <c r="I199" s="23"/>
      <c r="J199" s="10"/>
      <c r="K199" s="59"/>
      <c r="L199" s="10" t="s">
        <v>64</v>
      </c>
    </row>
    <row r="200" spans="1:12" ht="15.75" hidden="1">
      <c r="A200" s="44"/>
      <c r="B200" s="85"/>
      <c r="C200" s="124"/>
      <c r="D200" s="124"/>
      <c r="E200" s="73"/>
      <c r="F200" s="39"/>
      <c r="G200" s="40"/>
      <c r="H200" s="40"/>
      <c r="I200" s="23"/>
      <c r="J200" s="10"/>
      <c r="K200" s="59"/>
      <c r="L200" s="10" t="s">
        <v>64</v>
      </c>
    </row>
    <row r="201" spans="1:12" s="174" customFormat="1" ht="15.75" hidden="1">
      <c r="A201" s="86"/>
      <c r="B201" s="87"/>
      <c r="C201" s="40"/>
      <c r="D201" s="40"/>
      <c r="E201" s="39"/>
      <c r="F201" s="39"/>
      <c r="G201" s="40"/>
      <c r="H201" s="40"/>
      <c r="I201" s="23"/>
      <c r="J201" s="9">
        <f>SUM(J202:J207)</f>
        <v>0</v>
      </c>
      <c r="K201" s="37">
        <f>SUM(K202:K207)</f>
        <v>0</v>
      </c>
      <c r="L201" s="173"/>
    </row>
    <row r="202" spans="1:12" s="205" customFormat="1" ht="31.5" hidden="1">
      <c r="A202" s="295">
        <v>924</v>
      </c>
      <c r="B202" s="296" t="s">
        <v>40</v>
      </c>
      <c r="C202" s="265">
        <f t="shared" ref="C202:H202" si="18">SUM(C203:C204)</f>
        <v>0</v>
      </c>
      <c r="D202" s="265">
        <f t="shared" si="18"/>
        <v>0</v>
      </c>
      <c r="E202" s="265">
        <f t="shared" si="18"/>
        <v>0</v>
      </c>
      <c r="F202" s="265">
        <f t="shared" si="18"/>
        <v>0</v>
      </c>
      <c r="G202" s="265">
        <f t="shared" si="18"/>
        <v>0</v>
      </c>
      <c r="H202" s="265">
        <f t="shared" si="18"/>
        <v>0</v>
      </c>
      <c r="I202" s="297"/>
      <c r="J202" s="194"/>
      <c r="K202" s="298"/>
      <c r="L202" s="194" t="s">
        <v>64</v>
      </c>
    </row>
    <row r="203" spans="1:12" ht="31.5" hidden="1">
      <c r="A203" s="163"/>
      <c r="B203" s="234" t="s">
        <v>165</v>
      </c>
      <c r="C203" s="201"/>
      <c r="D203" s="199"/>
      <c r="E203" s="201"/>
      <c r="F203" s="199"/>
      <c r="G203" s="201"/>
      <c r="H203" s="201"/>
      <c r="I203" s="235" t="s">
        <v>134</v>
      </c>
      <c r="J203" s="10"/>
      <c r="K203" s="59"/>
      <c r="L203" s="10" t="s">
        <v>64</v>
      </c>
    </row>
    <row r="204" spans="1:12" ht="15.75" hidden="1">
      <c r="A204" s="1"/>
      <c r="B204" s="24"/>
      <c r="C204" s="42"/>
      <c r="D204" s="42"/>
      <c r="E204" s="169"/>
      <c r="F204" s="169"/>
      <c r="G204" s="170"/>
      <c r="H204" s="170"/>
      <c r="I204" s="171"/>
      <c r="J204" s="10"/>
      <c r="K204" s="59"/>
      <c r="L204" s="10" t="s">
        <v>64</v>
      </c>
    </row>
    <row r="205" spans="1:12" ht="15.75" hidden="1">
      <c r="A205" s="1"/>
      <c r="B205" s="24"/>
      <c r="C205" s="42"/>
      <c r="D205" s="42"/>
      <c r="E205" s="42"/>
      <c r="F205" s="42"/>
      <c r="G205" s="39"/>
      <c r="H205" s="39"/>
      <c r="I205" s="11"/>
      <c r="J205" s="10"/>
      <c r="K205" s="59"/>
      <c r="L205" s="10" t="s">
        <v>64</v>
      </c>
    </row>
    <row r="206" spans="1:12" hidden="1">
      <c r="A206" s="31"/>
      <c r="B206" s="8"/>
      <c r="C206" s="42"/>
      <c r="D206" s="125"/>
      <c r="E206" s="42"/>
      <c r="F206" s="42"/>
      <c r="G206" s="10"/>
      <c r="H206" s="10"/>
      <c r="I206" s="116"/>
      <c r="J206" s="10"/>
      <c r="K206" s="59"/>
      <c r="L206" s="10" t="s">
        <v>64</v>
      </c>
    </row>
    <row r="207" spans="1:12" hidden="1">
      <c r="A207" s="31"/>
      <c r="B207" s="8"/>
      <c r="C207" s="42"/>
      <c r="D207" s="42"/>
      <c r="E207" s="42"/>
      <c r="F207" s="42"/>
      <c r="G207" s="10"/>
      <c r="H207" s="10"/>
      <c r="I207" s="88"/>
      <c r="J207" s="10"/>
      <c r="K207" s="59"/>
      <c r="L207" s="10" t="s">
        <v>64</v>
      </c>
    </row>
    <row r="208" spans="1:12" hidden="1">
      <c r="A208" s="31"/>
      <c r="B208" s="8"/>
      <c r="C208" s="42"/>
      <c r="D208" s="42"/>
      <c r="E208" s="42"/>
      <c r="F208" s="42"/>
      <c r="G208" s="10"/>
      <c r="H208" s="10"/>
      <c r="I208" s="116"/>
      <c r="J208" s="10"/>
      <c r="K208" s="59"/>
      <c r="L208" s="10" t="s">
        <v>64</v>
      </c>
    </row>
    <row r="209" spans="1:12" hidden="1">
      <c r="A209" s="31"/>
      <c r="B209" s="8"/>
      <c r="C209" s="42"/>
      <c r="D209" s="42"/>
      <c r="E209" s="42"/>
      <c r="F209" s="42"/>
      <c r="G209" s="10"/>
      <c r="H209" s="10"/>
      <c r="I209" s="116"/>
      <c r="J209" s="9">
        <f>J210+J221</f>
        <v>0</v>
      </c>
      <c r="K209" s="37">
        <f>K210+K221</f>
        <v>0</v>
      </c>
      <c r="L209" s="10"/>
    </row>
    <row r="210" spans="1:12" ht="47.25">
      <c r="A210" s="33">
        <v>927</v>
      </c>
      <c r="B210" s="238" t="s">
        <v>41</v>
      </c>
      <c r="C210" s="239">
        <f t="shared" ref="C210:H210" si="19">SUM(C211:C222)</f>
        <v>0</v>
      </c>
      <c r="D210" s="239">
        <f t="shared" si="19"/>
        <v>0</v>
      </c>
      <c r="E210" s="239">
        <f t="shared" si="19"/>
        <v>0</v>
      </c>
      <c r="F210" s="239">
        <f t="shared" si="19"/>
        <v>0</v>
      </c>
      <c r="G210" s="239">
        <f t="shared" si="19"/>
        <v>35600</v>
      </c>
      <c r="H210" s="239">
        <f t="shared" si="19"/>
        <v>0</v>
      </c>
      <c r="I210" s="240"/>
      <c r="J210" s="10"/>
      <c r="K210" s="37"/>
      <c r="L210" s="53" t="s">
        <v>65</v>
      </c>
    </row>
    <row r="211" spans="1:12" ht="110.25">
      <c r="A211" s="1"/>
      <c r="B211" s="236" t="s">
        <v>128</v>
      </c>
      <c r="C211" s="121"/>
      <c r="D211" s="121"/>
      <c r="E211" s="70"/>
      <c r="F211" s="9"/>
      <c r="G211" s="70">
        <v>35600</v>
      </c>
      <c r="H211" s="10"/>
      <c r="I211" s="235" t="s">
        <v>137</v>
      </c>
      <c r="J211" s="10"/>
      <c r="K211" s="37"/>
      <c r="L211" s="10" t="s">
        <v>64</v>
      </c>
    </row>
    <row r="212" spans="1:12" ht="12.75" hidden="1" customHeight="1">
      <c r="A212" s="1"/>
      <c r="B212" s="90"/>
      <c r="C212" s="121"/>
      <c r="D212" s="121"/>
      <c r="E212" s="42"/>
      <c r="F212" s="9"/>
      <c r="G212" s="10"/>
      <c r="H212" s="10"/>
      <c r="I212" s="35"/>
      <c r="J212" s="10"/>
      <c r="K212" s="37"/>
      <c r="L212" s="117" t="s">
        <v>77</v>
      </c>
    </row>
    <row r="213" spans="1:12" ht="12.75" hidden="1" customHeight="1">
      <c r="A213" s="1"/>
      <c r="B213" s="91"/>
      <c r="C213" s="126"/>
      <c r="D213" s="121"/>
      <c r="E213" s="42"/>
      <c r="F213" s="9"/>
      <c r="G213" s="10"/>
      <c r="H213" s="10"/>
      <c r="I213" s="143"/>
      <c r="J213" s="10"/>
      <c r="K213" s="37"/>
      <c r="L213" s="78" t="s">
        <v>70</v>
      </c>
    </row>
    <row r="214" spans="1:12" hidden="1">
      <c r="A214" s="1"/>
      <c r="B214" s="91"/>
      <c r="C214" s="126"/>
      <c r="D214" s="121"/>
      <c r="E214" s="42"/>
      <c r="F214" s="9"/>
      <c r="G214" s="10"/>
      <c r="H214" s="10"/>
      <c r="I214" s="35"/>
      <c r="J214" s="10"/>
      <c r="K214" s="37"/>
      <c r="L214" s="78"/>
    </row>
    <row r="215" spans="1:12" hidden="1">
      <c r="A215" s="1"/>
      <c r="B215" s="90"/>
      <c r="C215" s="126"/>
      <c r="D215" s="121"/>
      <c r="E215" s="42"/>
      <c r="F215" s="10"/>
      <c r="G215" s="10"/>
      <c r="H215" s="10"/>
      <c r="I215" s="35"/>
      <c r="J215" s="10"/>
      <c r="K215" s="37"/>
      <c r="L215" s="10" t="s">
        <v>64</v>
      </c>
    </row>
    <row r="216" spans="1:12" hidden="1">
      <c r="A216" s="1"/>
      <c r="B216" s="90"/>
      <c r="C216" s="121"/>
      <c r="D216" s="121"/>
      <c r="E216" s="10"/>
      <c r="F216" s="9"/>
      <c r="G216" s="42"/>
      <c r="H216" s="42"/>
      <c r="I216" s="35"/>
      <c r="J216" s="9"/>
      <c r="K216" s="37"/>
      <c r="L216" s="10" t="s">
        <v>75</v>
      </c>
    </row>
    <row r="217" spans="1:12" hidden="1">
      <c r="A217" s="1"/>
      <c r="B217" s="90"/>
      <c r="C217" s="121"/>
      <c r="D217" s="121"/>
      <c r="E217" s="92"/>
      <c r="F217" s="92"/>
      <c r="G217" s="92"/>
      <c r="H217" s="127"/>
      <c r="I217" s="148"/>
      <c r="J217" s="9"/>
      <c r="K217" s="37"/>
      <c r="L217" s="10" t="s">
        <v>75</v>
      </c>
    </row>
    <row r="218" spans="1:12" hidden="1">
      <c r="A218" s="1"/>
      <c r="B218" s="90"/>
      <c r="C218" s="121"/>
      <c r="D218" s="121"/>
      <c r="E218" s="92"/>
      <c r="F218" s="92"/>
      <c r="G218" s="42"/>
      <c r="H218" s="42"/>
      <c r="I218" s="148"/>
      <c r="J218" s="9"/>
      <c r="K218" s="37"/>
      <c r="L218" s="10"/>
    </row>
    <row r="219" spans="1:12" ht="12.75" hidden="1" customHeight="1">
      <c r="A219" s="1"/>
      <c r="B219" s="90"/>
      <c r="C219" s="42"/>
      <c r="D219" s="121"/>
      <c r="E219" s="92"/>
      <c r="F219" s="92"/>
      <c r="G219" s="42"/>
      <c r="H219" s="93"/>
      <c r="I219" s="28"/>
      <c r="J219" s="9"/>
      <c r="K219" s="37"/>
      <c r="L219" s="67" t="s">
        <v>78</v>
      </c>
    </row>
    <row r="220" spans="1:12" hidden="1">
      <c r="A220" s="1"/>
      <c r="B220" s="90"/>
      <c r="C220" s="121"/>
      <c r="D220" s="121"/>
      <c r="E220" s="92"/>
      <c r="F220" s="92"/>
      <c r="G220" s="42"/>
      <c r="H220" s="10"/>
      <c r="I220" s="144"/>
      <c r="J220" s="9"/>
      <c r="K220" s="37"/>
      <c r="L220" s="10" t="s">
        <v>75</v>
      </c>
    </row>
    <row r="221" spans="1:12" hidden="1">
      <c r="A221" s="1"/>
      <c r="B221" s="90"/>
      <c r="C221" s="42"/>
      <c r="D221" s="121"/>
      <c r="E221" s="92"/>
      <c r="F221" s="92"/>
      <c r="G221" s="42"/>
      <c r="H221" s="93"/>
      <c r="I221" s="28"/>
      <c r="J221" s="9"/>
      <c r="K221" s="37"/>
      <c r="L221" s="10"/>
    </row>
    <row r="222" spans="1:12" hidden="1">
      <c r="A222" s="1"/>
      <c r="B222" s="2"/>
      <c r="C222" s="121"/>
      <c r="D222" s="121"/>
      <c r="E222" s="9"/>
      <c r="F222" s="9"/>
      <c r="G222" s="94"/>
      <c r="H222" s="94"/>
      <c r="I222" s="6"/>
      <c r="J222" s="9">
        <f>SUM(J223)</f>
        <v>0</v>
      </c>
      <c r="K222" s="37">
        <f>SUM(K223)</f>
        <v>0</v>
      </c>
      <c r="L222" s="10"/>
    </row>
    <row r="223" spans="1:12" ht="12.75" hidden="1" customHeight="1">
      <c r="A223" s="1">
        <v>930</v>
      </c>
      <c r="B223" s="2" t="s">
        <v>11</v>
      </c>
      <c r="C223" s="9">
        <f t="shared" ref="C223:H223" si="20">SUM(C224)</f>
        <v>0</v>
      </c>
      <c r="D223" s="9">
        <f t="shared" si="20"/>
        <v>0</v>
      </c>
      <c r="E223" s="9">
        <f t="shared" si="20"/>
        <v>0</v>
      </c>
      <c r="F223" s="9">
        <f t="shared" si="20"/>
        <v>0</v>
      </c>
      <c r="G223" s="9">
        <f t="shared" si="20"/>
        <v>0</v>
      </c>
      <c r="H223" s="9">
        <f t="shared" si="20"/>
        <v>0</v>
      </c>
      <c r="I223" s="55"/>
      <c r="J223" s="9"/>
      <c r="K223" s="59"/>
      <c r="L223" s="116" t="s">
        <v>69</v>
      </c>
    </row>
    <row r="224" spans="1:12" hidden="1">
      <c r="A224" s="31"/>
      <c r="B224" s="32"/>
      <c r="C224" s="42"/>
      <c r="D224" s="42"/>
      <c r="E224" s="10"/>
      <c r="F224" s="10"/>
      <c r="G224" s="42"/>
      <c r="H224" s="42"/>
      <c r="I224" s="28"/>
      <c r="J224" s="9"/>
      <c r="K224" s="37"/>
      <c r="L224" s="10"/>
    </row>
    <row r="225" spans="1:12" ht="43.5" hidden="1" customHeight="1">
      <c r="A225" s="1">
        <v>931</v>
      </c>
      <c r="B225" s="2" t="s">
        <v>42</v>
      </c>
      <c r="C225" s="9">
        <f t="shared" ref="C225:H225" si="21">SUM(C226:C226)</f>
        <v>0</v>
      </c>
      <c r="D225" s="9">
        <f t="shared" si="21"/>
        <v>0</v>
      </c>
      <c r="E225" s="9">
        <f t="shared" si="21"/>
        <v>0</v>
      </c>
      <c r="F225" s="9">
        <f t="shared" si="21"/>
        <v>0</v>
      </c>
      <c r="G225" s="9">
        <f t="shared" si="21"/>
        <v>0</v>
      </c>
      <c r="H225" s="9">
        <f t="shared" si="21"/>
        <v>0</v>
      </c>
      <c r="I225" s="6"/>
      <c r="J225" s="9"/>
      <c r="K225" s="37"/>
      <c r="L225" s="10" t="s">
        <v>64</v>
      </c>
    </row>
    <row r="226" spans="1:12" ht="15.75" hidden="1">
      <c r="A226" s="1"/>
      <c r="B226" s="11"/>
      <c r="C226" s="40"/>
      <c r="D226" s="40"/>
      <c r="E226" s="39"/>
      <c r="F226" s="39"/>
      <c r="G226" s="39"/>
      <c r="H226" s="40"/>
      <c r="I226" s="134"/>
      <c r="J226" s="9"/>
      <c r="K226" s="37"/>
      <c r="L226" s="10"/>
    </row>
    <row r="227" spans="1:12" hidden="1">
      <c r="A227" s="1">
        <v>932</v>
      </c>
      <c r="B227" s="2" t="s">
        <v>12</v>
      </c>
      <c r="C227" s="121"/>
      <c r="D227" s="121"/>
      <c r="E227" s="9"/>
      <c r="F227" s="9"/>
      <c r="G227" s="9"/>
      <c r="H227" s="9"/>
      <c r="I227" s="6"/>
      <c r="J227" s="9"/>
      <c r="K227" s="37"/>
      <c r="L227" s="10"/>
    </row>
    <row r="228" spans="1:12" hidden="1">
      <c r="A228" s="1"/>
      <c r="B228" s="2"/>
      <c r="C228" s="121"/>
      <c r="D228" s="121"/>
      <c r="E228" s="9"/>
      <c r="F228" s="9"/>
      <c r="G228" s="9"/>
      <c r="H228" s="9"/>
      <c r="I228" s="6"/>
      <c r="J228" s="9"/>
      <c r="K228" s="37"/>
      <c r="L228" s="10"/>
    </row>
    <row r="229" spans="1:12" ht="22.5" hidden="1">
      <c r="A229" s="1">
        <v>933</v>
      </c>
      <c r="B229" s="2" t="s">
        <v>43</v>
      </c>
      <c r="C229" s="121"/>
      <c r="D229" s="121"/>
      <c r="E229" s="9"/>
      <c r="F229" s="9"/>
      <c r="G229" s="9"/>
      <c r="H229" s="9"/>
      <c r="I229" s="6"/>
      <c r="J229" s="9"/>
      <c r="K229" s="37"/>
      <c r="L229" s="10" t="s">
        <v>64</v>
      </c>
    </row>
    <row r="230" spans="1:12" hidden="1">
      <c r="A230" s="1"/>
      <c r="B230" s="25"/>
      <c r="C230" s="121"/>
      <c r="D230" s="121"/>
      <c r="E230" s="42"/>
      <c r="F230" s="9"/>
      <c r="G230" s="10"/>
      <c r="H230" s="9"/>
      <c r="I230" s="26"/>
      <c r="J230" s="9"/>
      <c r="K230" s="37"/>
      <c r="L230" s="10" t="s">
        <v>64</v>
      </c>
    </row>
    <row r="231" spans="1:12" ht="15.75" hidden="1">
      <c r="A231" s="1"/>
      <c r="B231" s="11"/>
      <c r="C231" s="40"/>
      <c r="D231" s="40"/>
      <c r="E231" s="39"/>
      <c r="F231" s="39"/>
      <c r="G231" s="40"/>
      <c r="H231" s="40"/>
      <c r="I231" s="11"/>
      <c r="J231" s="9"/>
      <c r="K231" s="37"/>
      <c r="L231" s="10" t="s">
        <v>64</v>
      </c>
    </row>
    <row r="232" spans="1:12" hidden="1">
      <c r="A232" s="1"/>
      <c r="B232" s="25"/>
      <c r="C232" s="121"/>
      <c r="D232" s="121"/>
      <c r="E232" s="9"/>
      <c r="F232" s="9"/>
      <c r="G232" s="42"/>
      <c r="H232" s="121"/>
      <c r="I232" s="26"/>
      <c r="J232" s="9"/>
      <c r="K232" s="37"/>
      <c r="L232" s="10"/>
    </row>
    <row r="233" spans="1:12" ht="27.75" hidden="1" customHeight="1">
      <c r="A233" s="1">
        <v>934</v>
      </c>
      <c r="B233" s="2" t="s">
        <v>13</v>
      </c>
      <c r="C233" s="9">
        <f t="shared" ref="C233:H233" si="22">SUM(C234:C236)</f>
        <v>0</v>
      </c>
      <c r="D233" s="9">
        <f t="shared" si="22"/>
        <v>0</v>
      </c>
      <c r="E233" s="9">
        <f t="shared" si="22"/>
        <v>0</v>
      </c>
      <c r="F233" s="9">
        <f t="shared" si="22"/>
        <v>0</v>
      </c>
      <c r="G233" s="9">
        <f t="shared" si="22"/>
        <v>0</v>
      </c>
      <c r="H233" s="9">
        <f t="shared" si="22"/>
        <v>0</v>
      </c>
      <c r="I233" s="63"/>
      <c r="J233" s="9"/>
      <c r="K233" s="37"/>
      <c r="L233" s="10" t="s">
        <v>64</v>
      </c>
    </row>
    <row r="234" spans="1:12" hidden="1">
      <c r="A234" s="1"/>
      <c r="B234" s="2"/>
      <c r="C234" s="10"/>
      <c r="D234" s="42"/>
      <c r="E234" s="42"/>
      <c r="F234" s="10"/>
      <c r="G234" s="9"/>
      <c r="H234" s="9"/>
      <c r="I234" s="115"/>
      <c r="J234" s="9"/>
      <c r="K234" s="37"/>
      <c r="L234" s="10" t="s">
        <v>64</v>
      </c>
    </row>
    <row r="235" spans="1:12" hidden="1">
      <c r="A235" s="31"/>
      <c r="B235" s="27"/>
      <c r="C235" s="42"/>
      <c r="D235" s="42"/>
      <c r="E235" s="10"/>
      <c r="F235" s="10"/>
      <c r="G235" s="10"/>
      <c r="H235" s="10"/>
      <c r="I235" s="115"/>
      <c r="J235" s="9"/>
      <c r="K235" s="37"/>
      <c r="L235" s="10"/>
    </row>
    <row r="236" spans="1:12" hidden="1">
      <c r="A236" s="31"/>
      <c r="B236" s="27"/>
      <c r="C236" s="42"/>
      <c r="D236" s="10"/>
      <c r="E236" s="10"/>
      <c r="F236" s="10"/>
      <c r="G236" s="10"/>
      <c r="H236" s="10"/>
      <c r="I236" s="115"/>
      <c r="J236" s="9"/>
      <c r="K236" s="37"/>
      <c r="L236" s="10"/>
    </row>
    <row r="237" spans="1:12" ht="31.5">
      <c r="A237" s="33">
        <v>936</v>
      </c>
      <c r="B237" s="238" t="s">
        <v>14</v>
      </c>
      <c r="C237" s="239">
        <f t="shared" ref="C237:H237" si="23">SUM(C238:C240)</f>
        <v>0</v>
      </c>
      <c r="D237" s="239">
        <f t="shared" si="23"/>
        <v>0</v>
      </c>
      <c r="E237" s="239">
        <f t="shared" si="23"/>
        <v>2400</v>
      </c>
      <c r="F237" s="239">
        <f t="shared" si="23"/>
        <v>0</v>
      </c>
      <c r="G237" s="239">
        <f t="shared" si="23"/>
        <v>0</v>
      </c>
      <c r="H237" s="239">
        <f t="shared" si="23"/>
        <v>0</v>
      </c>
      <c r="I237" s="240"/>
      <c r="J237" s="9"/>
      <c r="K237" s="37"/>
      <c r="L237" s="10" t="s">
        <v>64</v>
      </c>
    </row>
    <row r="238" spans="1:12" ht="47.25">
      <c r="A238" s="31"/>
      <c r="B238" s="236" t="s">
        <v>100</v>
      </c>
      <c r="C238" s="42"/>
      <c r="D238" s="42"/>
      <c r="E238" s="10">
        <v>2400</v>
      </c>
      <c r="F238" s="10"/>
      <c r="G238" s="10"/>
      <c r="H238" s="10"/>
      <c r="I238" s="235" t="s">
        <v>101</v>
      </c>
      <c r="J238" s="9"/>
      <c r="K238" s="37"/>
      <c r="L238" s="10" t="s">
        <v>64</v>
      </c>
    </row>
    <row r="239" spans="1:12" hidden="1">
      <c r="A239" s="31"/>
      <c r="B239" s="29"/>
      <c r="C239" s="42"/>
      <c r="D239" s="42"/>
      <c r="E239" s="10"/>
      <c r="F239" s="10"/>
      <c r="G239" s="42"/>
      <c r="H239" s="42"/>
      <c r="I239" s="28"/>
      <c r="J239" s="9"/>
      <c r="K239" s="37"/>
      <c r="L239" s="10" t="s">
        <v>64</v>
      </c>
    </row>
    <row r="240" spans="1:12" hidden="1">
      <c r="A240" s="31"/>
      <c r="B240" s="29"/>
      <c r="C240" s="42"/>
      <c r="D240" s="42"/>
      <c r="E240" s="42"/>
      <c r="F240" s="10"/>
      <c r="G240" s="42"/>
      <c r="H240" s="42"/>
      <c r="I240" s="28"/>
      <c r="J240" s="9"/>
      <c r="K240" s="37"/>
      <c r="L240" s="10" t="s">
        <v>64</v>
      </c>
    </row>
    <row r="241" spans="1:13" hidden="1" outlineLevel="3" collapsed="1">
      <c r="A241" s="31"/>
      <c r="B241" s="29"/>
      <c r="C241" s="42"/>
      <c r="D241" s="42"/>
      <c r="E241" s="42"/>
      <c r="F241" s="10"/>
      <c r="G241" s="42"/>
      <c r="H241" s="42"/>
      <c r="I241" s="28"/>
      <c r="J241" s="10"/>
      <c r="K241" s="59"/>
      <c r="L241" s="10" t="s">
        <v>64</v>
      </c>
      <c r="M241" s="89"/>
    </row>
    <row r="242" spans="1:13" hidden="1" outlineLevel="3">
      <c r="A242" s="31"/>
      <c r="B242" s="29"/>
      <c r="C242" s="42"/>
      <c r="D242" s="42"/>
      <c r="E242" s="42"/>
      <c r="F242" s="10"/>
      <c r="G242" s="42"/>
      <c r="H242" s="42"/>
      <c r="I242" s="28"/>
      <c r="J242" s="10"/>
      <c r="K242" s="59"/>
      <c r="L242" s="10" t="s">
        <v>64</v>
      </c>
      <c r="M242" s="89"/>
    </row>
    <row r="243" spans="1:13" hidden="1" outlineLevel="3">
      <c r="A243" s="31"/>
      <c r="B243" s="29"/>
      <c r="C243" s="42"/>
      <c r="D243" s="42"/>
      <c r="E243" s="10"/>
      <c r="F243" s="10"/>
      <c r="G243" s="42"/>
      <c r="H243" s="42"/>
      <c r="I243" s="28"/>
      <c r="J243" s="10"/>
      <c r="K243" s="59"/>
      <c r="L243" s="10" t="s">
        <v>64</v>
      </c>
      <c r="M243" s="89"/>
    </row>
    <row r="244" spans="1:13" hidden="1" outlineLevel="3">
      <c r="A244" s="31"/>
      <c r="B244" s="88"/>
      <c r="C244" s="42"/>
      <c r="D244" s="42"/>
      <c r="E244" s="10"/>
      <c r="F244" s="10"/>
      <c r="G244" s="42"/>
      <c r="H244" s="42"/>
      <c r="I244" s="28"/>
      <c r="J244" s="10"/>
      <c r="K244" s="59"/>
      <c r="L244" s="10" t="s">
        <v>64</v>
      </c>
      <c r="M244" s="89"/>
    </row>
    <row r="245" spans="1:13" hidden="1">
      <c r="A245" s="31"/>
      <c r="B245" s="38"/>
      <c r="C245" s="42"/>
      <c r="D245" s="42"/>
      <c r="E245" s="10"/>
      <c r="F245" s="10"/>
      <c r="G245" s="42"/>
      <c r="H245" s="42"/>
      <c r="I245" s="28"/>
      <c r="J245" s="9"/>
      <c r="K245" s="37"/>
      <c r="L245" s="10"/>
    </row>
    <row r="246" spans="1:13" ht="22.5" hidden="1">
      <c r="A246" s="1">
        <v>937</v>
      </c>
      <c r="B246" s="2" t="s">
        <v>15</v>
      </c>
      <c r="C246" s="121"/>
      <c r="D246" s="121"/>
      <c r="E246" s="9"/>
      <c r="F246" s="9"/>
      <c r="G246" s="9"/>
      <c r="H246" s="9"/>
      <c r="I246" s="6"/>
      <c r="J246" s="9"/>
      <c r="K246" s="37"/>
      <c r="L246" s="10" t="s">
        <v>64</v>
      </c>
    </row>
    <row r="247" spans="1:13" ht="15.75" hidden="1">
      <c r="A247" s="1"/>
      <c r="B247" s="11"/>
      <c r="C247" s="40"/>
      <c r="D247" s="40"/>
      <c r="E247" s="39"/>
      <c r="F247" s="39"/>
      <c r="G247" s="40"/>
      <c r="H247" s="40"/>
      <c r="I247" s="11"/>
      <c r="J247" s="9"/>
      <c r="K247" s="37"/>
      <c r="L247" s="10" t="s">
        <v>64</v>
      </c>
    </row>
    <row r="248" spans="1:13" hidden="1">
      <c r="A248" s="1"/>
      <c r="B248" s="19"/>
      <c r="C248" s="121"/>
      <c r="D248" s="121"/>
      <c r="E248" s="9"/>
      <c r="F248" s="9"/>
      <c r="G248" s="42"/>
      <c r="H248" s="121"/>
      <c r="I248" s="28"/>
      <c r="J248" s="9"/>
      <c r="K248" s="37"/>
      <c r="L248" s="10"/>
    </row>
    <row r="249" spans="1:13" ht="33.75" hidden="1">
      <c r="A249" s="1">
        <v>938</v>
      </c>
      <c r="B249" s="2" t="s">
        <v>16</v>
      </c>
      <c r="C249" s="121"/>
      <c r="D249" s="121"/>
      <c r="E249" s="9"/>
      <c r="F249" s="9"/>
      <c r="G249" s="9"/>
      <c r="H249" s="9"/>
      <c r="I249" s="6"/>
      <c r="J249" s="9"/>
      <c r="K249" s="37"/>
      <c r="L249" s="10" t="s">
        <v>64</v>
      </c>
    </row>
    <row r="250" spans="1:13" hidden="1">
      <c r="A250" s="1"/>
      <c r="B250" s="8"/>
      <c r="C250" s="121"/>
      <c r="D250" s="121"/>
      <c r="E250" s="9"/>
      <c r="F250" s="42"/>
      <c r="G250" s="121"/>
      <c r="H250" s="121"/>
      <c r="I250" s="6"/>
      <c r="J250" s="9"/>
      <c r="K250" s="37"/>
      <c r="L250" s="10" t="s">
        <v>64</v>
      </c>
    </row>
    <row r="251" spans="1:13" hidden="1">
      <c r="A251" s="1"/>
      <c r="B251" s="29"/>
      <c r="C251" s="121"/>
      <c r="D251" s="121"/>
      <c r="E251" s="9"/>
      <c r="F251" s="42"/>
      <c r="G251" s="42"/>
      <c r="H251" s="42"/>
      <c r="I251" s="28"/>
      <c r="J251" s="9"/>
      <c r="K251" s="37"/>
      <c r="L251" s="10" t="s">
        <v>64</v>
      </c>
    </row>
    <row r="252" spans="1:13" hidden="1">
      <c r="A252" s="1"/>
      <c r="B252" s="29"/>
      <c r="C252" s="121"/>
      <c r="D252" s="121"/>
      <c r="E252" s="9"/>
      <c r="F252" s="42"/>
      <c r="G252" s="42"/>
      <c r="H252" s="42"/>
      <c r="I252" s="28"/>
      <c r="J252" s="9"/>
      <c r="K252" s="37"/>
      <c r="L252" s="10" t="s">
        <v>64</v>
      </c>
    </row>
    <row r="253" spans="1:13" hidden="1">
      <c r="A253" s="1"/>
      <c r="B253" s="29"/>
      <c r="C253" s="121"/>
      <c r="D253" s="42"/>
      <c r="E253" s="9"/>
      <c r="F253" s="10"/>
      <c r="G253" s="10"/>
      <c r="H253" s="10"/>
      <c r="I253" s="28"/>
      <c r="J253" s="9">
        <f>SUM(J254)</f>
        <v>0</v>
      </c>
      <c r="K253" s="37">
        <f>SUM(K254)</f>
        <v>0</v>
      </c>
      <c r="L253" s="10"/>
    </row>
    <row r="254" spans="1:13" ht="33.75" hidden="1">
      <c r="A254" s="1">
        <v>940</v>
      </c>
      <c r="B254" s="2" t="s">
        <v>17</v>
      </c>
      <c r="C254" s="9">
        <f t="shared" ref="C254:H254" si="24">SUM(C255:C257)</f>
        <v>0</v>
      </c>
      <c r="D254" s="9">
        <f t="shared" si="24"/>
        <v>0</v>
      </c>
      <c r="E254" s="9">
        <f t="shared" si="24"/>
        <v>0</v>
      </c>
      <c r="F254" s="9">
        <f t="shared" si="24"/>
        <v>0</v>
      </c>
      <c r="G254" s="9">
        <f t="shared" si="24"/>
        <v>0</v>
      </c>
      <c r="H254" s="9">
        <f t="shared" si="24"/>
        <v>0</v>
      </c>
      <c r="I254" s="6"/>
      <c r="J254" s="10"/>
      <c r="K254" s="37"/>
      <c r="L254" s="10" t="s">
        <v>64</v>
      </c>
    </row>
    <row r="255" spans="1:13" hidden="1">
      <c r="A255" s="1"/>
      <c r="B255" s="29"/>
      <c r="C255" s="121"/>
      <c r="D255" s="121"/>
      <c r="E255" s="9"/>
      <c r="F255" s="9"/>
      <c r="G255" s="10"/>
      <c r="H255" s="42"/>
      <c r="I255" s="116"/>
      <c r="J255" s="10"/>
      <c r="K255" s="37"/>
      <c r="L255" s="10" t="s">
        <v>64</v>
      </c>
    </row>
    <row r="256" spans="1:13" hidden="1">
      <c r="A256" s="1"/>
      <c r="B256" s="19"/>
      <c r="C256" s="121"/>
      <c r="D256" s="121"/>
      <c r="E256" s="9"/>
      <c r="F256" s="9"/>
      <c r="G256" s="42"/>
      <c r="H256" s="42"/>
      <c r="I256" s="67"/>
      <c r="J256" s="10"/>
      <c r="K256" s="37"/>
      <c r="L256" s="10" t="s">
        <v>64</v>
      </c>
    </row>
    <row r="257" spans="1:12" ht="15.75" hidden="1">
      <c r="A257" s="1"/>
      <c r="B257" s="11"/>
      <c r="C257" s="40"/>
      <c r="D257" s="40"/>
      <c r="E257" s="39"/>
      <c r="F257" s="39"/>
      <c r="G257" s="40"/>
      <c r="H257" s="40"/>
      <c r="I257" s="11"/>
      <c r="J257" s="10"/>
      <c r="K257" s="37"/>
      <c r="L257" s="10" t="s">
        <v>64</v>
      </c>
    </row>
    <row r="258" spans="1:12" hidden="1">
      <c r="A258" s="1"/>
      <c r="B258" s="19"/>
      <c r="C258" s="121"/>
      <c r="D258" s="121"/>
      <c r="E258" s="9"/>
      <c r="F258" s="9"/>
      <c r="G258" s="42"/>
      <c r="H258" s="42"/>
      <c r="I258" s="116"/>
      <c r="J258" s="9">
        <f>SUM(J264:J266)</f>
        <v>0</v>
      </c>
      <c r="K258" s="37">
        <f>SUM(K264:K266)</f>
        <v>0</v>
      </c>
      <c r="L258" s="10"/>
    </row>
    <row r="259" spans="1:12" ht="78.75">
      <c r="A259" s="33">
        <v>941</v>
      </c>
      <c r="B259" s="238" t="s">
        <v>48</v>
      </c>
      <c r="C259" s="239">
        <f t="shared" ref="C259:H259" si="25">SUM(C260:C263)</f>
        <v>0</v>
      </c>
      <c r="D259" s="239">
        <f t="shared" si="25"/>
        <v>0</v>
      </c>
      <c r="E259" s="239">
        <f t="shared" si="25"/>
        <v>0</v>
      </c>
      <c r="F259" s="239">
        <f t="shared" si="25"/>
        <v>0</v>
      </c>
      <c r="G259" s="239">
        <f t="shared" si="25"/>
        <v>4015</v>
      </c>
      <c r="H259" s="239">
        <f t="shared" si="25"/>
        <v>4015</v>
      </c>
      <c r="I259" s="240"/>
      <c r="J259" s="9"/>
      <c r="K259" s="37"/>
      <c r="L259" s="10" t="s">
        <v>64</v>
      </c>
    </row>
    <row r="260" spans="1:12" ht="173.25">
      <c r="A260" s="1"/>
      <c r="B260" s="236" t="s">
        <v>160</v>
      </c>
      <c r="C260" s="121"/>
      <c r="D260" s="42"/>
      <c r="E260" s="70"/>
      <c r="F260" s="10"/>
      <c r="G260" s="70">
        <f>2963+1052</f>
        <v>4015</v>
      </c>
      <c r="H260" s="10">
        <f>2963+1052</f>
        <v>4015</v>
      </c>
      <c r="I260" s="235" t="s">
        <v>169</v>
      </c>
      <c r="J260" s="9"/>
      <c r="K260" s="37"/>
      <c r="L260" s="10" t="s">
        <v>64</v>
      </c>
    </row>
    <row r="261" spans="1:12" hidden="1">
      <c r="A261" s="1"/>
      <c r="B261" s="8"/>
      <c r="C261" s="121"/>
      <c r="D261" s="42"/>
      <c r="E261" s="10"/>
      <c r="F261" s="10"/>
      <c r="G261" s="42"/>
      <c r="H261" s="42"/>
      <c r="I261" s="67"/>
      <c r="J261" s="9"/>
      <c r="K261" s="37"/>
      <c r="L261" s="10" t="s">
        <v>64</v>
      </c>
    </row>
    <row r="262" spans="1:12" hidden="1">
      <c r="A262" s="1"/>
      <c r="B262" s="8"/>
      <c r="C262" s="121"/>
      <c r="D262" s="121"/>
      <c r="E262" s="9"/>
      <c r="F262" s="9"/>
      <c r="G262" s="42"/>
      <c r="H262" s="42"/>
      <c r="I262" s="67"/>
      <c r="J262" s="9"/>
      <c r="K262" s="37"/>
      <c r="L262" s="10" t="s">
        <v>64</v>
      </c>
    </row>
    <row r="263" spans="1:12" hidden="1">
      <c r="A263" s="1"/>
      <c r="B263" s="8"/>
      <c r="C263" s="121"/>
      <c r="D263" s="121"/>
      <c r="E263" s="9"/>
      <c r="F263" s="9"/>
      <c r="G263" s="42"/>
      <c r="H263" s="42"/>
      <c r="I263" s="67"/>
      <c r="J263" s="9"/>
      <c r="K263" s="37"/>
      <c r="L263" s="10" t="s">
        <v>64</v>
      </c>
    </row>
    <row r="264" spans="1:12" hidden="1">
      <c r="A264" s="1"/>
      <c r="B264" s="8"/>
      <c r="C264" s="121"/>
      <c r="D264" s="121"/>
      <c r="E264" s="9"/>
      <c r="F264" s="9"/>
      <c r="G264" s="42"/>
      <c r="H264" s="42"/>
      <c r="I264" s="67"/>
      <c r="J264" s="9"/>
      <c r="K264" s="37"/>
      <c r="L264" s="10" t="s">
        <v>64</v>
      </c>
    </row>
    <row r="265" spans="1:12" hidden="1">
      <c r="A265" s="1"/>
      <c r="B265" s="19"/>
      <c r="C265" s="121"/>
      <c r="D265" s="121"/>
      <c r="E265" s="9"/>
      <c r="F265" s="9"/>
      <c r="G265" s="42"/>
      <c r="H265" s="42"/>
      <c r="I265" s="30"/>
      <c r="J265" s="9"/>
      <c r="K265" s="37"/>
      <c r="L265" s="10" t="s">
        <v>64</v>
      </c>
    </row>
    <row r="266" spans="1:12" hidden="1">
      <c r="A266" s="1"/>
      <c r="B266" s="2"/>
      <c r="C266" s="121"/>
      <c r="D266" s="121"/>
      <c r="E266" s="9"/>
      <c r="F266" s="9"/>
      <c r="G266" s="42"/>
      <c r="H266" s="42"/>
      <c r="I266" s="63"/>
      <c r="J266" s="9"/>
      <c r="K266" s="37"/>
      <c r="L266" s="10" t="s">
        <v>64</v>
      </c>
    </row>
    <row r="267" spans="1:12" hidden="1">
      <c r="A267" s="1"/>
      <c r="B267" s="2"/>
      <c r="C267" s="42"/>
      <c r="D267" s="42"/>
      <c r="E267" s="9"/>
      <c r="F267" s="9"/>
      <c r="G267" s="42"/>
      <c r="H267" s="42"/>
      <c r="I267" s="6"/>
      <c r="J267" s="9"/>
      <c r="K267" s="37"/>
      <c r="L267" s="10"/>
    </row>
    <row r="268" spans="1:12" ht="47.25">
      <c r="A268" s="33">
        <v>942</v>
      </c>
      <c r="B268" s="238" t="s">
        <v>18</v>
      </c>
      <c r="C268" s="239">
        <f t="shared" ref="C268:H268" si="26">SUM(C269)</f>
        <v>0</v>
      </c>
      <c r="D268" s="239">
        <f t="shared" si="26"/>
        <v>0</v>
      </c>
      <c r="E268" s="239">
        <f t="shared" si="26"/>
        <v>0</v>
      </c>
      <c r="F268" s="239">
        <f t="shared" si="26"/>
        <v>1000</v>
      </c>
      <c r="G268" s="239">
        <f t="shared" si="26"/>
        <v>0</v>
      </c>
      <c r="H268" s="239">
        <f t="shared" si="26"/>
        <v>0</v>
      </c>
      <c r="I268" s="6"/>
      <c r="J268" s="9"/>
      <c r="K268" s="37"/>
      <c r="L268" s="10" t="s">
        <v>64</v>
      </c>
    </row>
    <row r="269" spans="1:12" ht="31.5">
      <c r="A269" s="1"/>
      <c r="B269" s="197"/>
      <c r="C269" s="121"/>
      <c r="D269" s="121"/>
      <c r="E269" s="70"/>
      <c r="F269" s="70">
        <v>1000</v>
      </c>
      <c r="G269" s="70"/>
      <c r="H269" s="10"/>
      <c r="I269" s="235" t="s">
        <v>148</v>
      </c>
      <c r="J269" s="9">
        <f>SUM(J271)</f>
        <v>0</v>
      </c>
      <c r="K269" s="37">
        <f>SUM(K271)</f>
        <v>0</v>
      </c>
      <c r="L269" s="10"/>
    </row>
    <row r="270" spans="1:12" ht="47.25">
      <c r="A270" s="33">
        <v>943</v>
      </c>
      <c r="B270" s="238" t="s">
        <v>150</v>
      </c>
      <c r="C270" s="239">
        <f t="shared" ref="C270:H270" si="27">SUM(C271:C274)</f>
        <v>0</v>
      </c>
      <c r="D270" s="239">
        <f t="shared" si="27"/>
        <v>0</v>
      </c>
      <c r="E270" s="239">
        <f t="shared" si="27"/>
        <v>2800</v>
      </c>
      <c r="F270" s="239">
        <f t="shared" si="27"/>
        <v>0</v>
      </c>
      <c r="G270" s="239">
        <f t="shared" si="27"/>
        <v>0</v>
      </c>
      <c r="H270" s="239">
        <f t="shared" si="27"/>
        <v>0</v>
      </c>
      <c r="I270" s="240"/>
      <c r="J270" s="9"/>
      <c r="K270" s="37"/>
      <c r="L270" s="10" t="s">
        <v>64</v>
      </c>
    </row>
    <row r="271" spans="1:12" ht="110.25">
      <c r="A271" s="31"/>
      <c r="B271" s="236" t="s">
        <v>129</v>
      </c>
      <c r="C271" s="42"/>
      <c r="D271" s="42"/>
      <c r="E271" s="10">
        <v>2800</v>
      </c>
      <c r="F271" s="10"/>
      <c r="G271" s="42"/>
      <c r="H271" s="10"/>
      <c r="I271" s="235" t="s">
        <v>132</v>
      </c>
      <c r="J271" s="9"/>
      <c r="K271" s="59"/>
      <c r="L271" s="10" t="s">
        <v>64</v>
      </c>
    </row>
    <row r="272" spans="1:12" hidden="1">
      <c r="A272" s="31"/>
      <c r="B272" s="29"/>
      <c r="C272" s="42"/>
      <c r="D272" s="42"/>
      <c r="E272" s="10"/>
      <c r="F272" s="10"/>
      <c r="G272" s="42"/>
      <c r="H272" s="42"/>
      <c r="I272" s="28"/>
      <c r="J272" s="9"/>
      <c r="K272" s="59"/>
      <c r="L272" s="10" t="s">
        <v>64</v>
      </c>
    </row>
    <row r="273" spans="1:12" hidden="1">
      <c r="A273" s="31"/>
      <c r="B273" s="29"/>
      <c r="C273" s="42"/>
      <c r="D273" s="42"/>
      <c r="E273" s="10"/>
      <c r="F273" s="10"/>
      <c r="G273" s="42"/>
      <c r="H273" s="42"/>
      <c r="I273" s="28"/>
      <c r="J273" s="9"/>
      <c r="K273" s="59"/>
      <c r="L273" s="10"/>
    </row>
    <row r="274" spans="1:12" hidden="1">
      <c r="A274" s="31"/>
      <c r="B274" s="29"/>
      <c r="C274" s="42"/>
      <c r="D274" s="42"/>
      <c r="E274" s="10"/>
      <c r="F274" s="10"/>
      <c r="G274" s="42"/>
      <c r="H274" s="42"/>
      <c r="I274" s="116"/>
      <c r="J274" s="9"/>
      <c r="K274" s="59"/>
      <c r="L274" s="10"/>
    </row>
    <row r="275" spans="1:12" hidden="1">
      <c r="A275" s="31"/>
      <c r="B275" s="29"/>
      <c r="C275" s="42"/>
      <c r="D275" s="42"/>
      <c r="E275" s="42"/>
      <c r="F275" s="10"/>
      <c r="G275" s="42"/>
      <c r="H275" s="42"/>
      <c r="I275" s="28"/>
      <c r="J275" s="9"/>
      <c r="K275" s="59"/>
      <c r="L275" s="10" t="s">
        <v>64</v>
      </c>
    </row>
    <row r="276" spans="1:12" hidden="1">
      <c r="A276" s="31"/>
      <c r="B276" s="29"/>
      <c r="C276" s="42"/>
      <c r="D276" s="42"/>
      <c r="E276" s="10"/>
      <c r="F276" s="10"/>
      <c r="G276" s="42"/>
      <c r="H276" s="42"/>
      <c r="I276" s="28"/>
      <c r="J276" s="9"/>
      <c r="K276" s="59"/>
      <c r="L276" s="10" t="s">
        <v>64</v>
      </c>
    </row>
    <row r="277" spans="1:12" hidden="1">
      <c r="A277" s="1"/>
      <c r="B277" s="29"/>
      <c r="C277" s="121"/>
      <c r="D277" s="121"/>
      <c r="E277" s="9"/>
      <c r="F277" s="10"/>
      <c r="G277" s="121"/>
      <c r="H277" s="42"/>
      <c r="I277" s="67"/>
      <c r="J277" s="9"/>
      <c r="K277" s="59"/>
      <c r="L277" s="10" t="s">
        <v>64</v>
      </c>
    </row>
    <row r="278" spans="1:12" hidden="1">
      <c r="A278" s="1"/>
      <c r="B278" s="29"/>
      <c r="C278" s="121"/>
      <c r="D278" s="121"/>
      <c r="E278" s="9"/>
      <c r="F278" s="9"/>
      <c r="G278" s="42"/>
      <c r="H278" s="42"/>
      <c r="I278" s="67"/>
      <c r="J278" s="9">
        <f>SUM(J279:J283)</f>
        <v>0</v>
      </c>
      <c r="K278" s="37">
        <f>SUM(K279:K283)</f>
        <v>0</v>
      </c>
      <c r="L278" s="10"/>
    </row>
    <row r="279" spans="1:12" ht="45" hidden="1">
      <c r="A279" s="1">
        <v>946</v>
      </c>
      <c r="B279" s="2" t="s">
        <v>19</v>
      </c>
      <c r="C279" s="9">
        <f t="shared" ref="C279:H279" si="28">SUM(C280:C284)</f>
        <v>0</v>
      </c>
      <c r="D279" s="9">
        <f t="shared" si="28"/>
        <v>0</v>
      </c>
      <c r="E279" s="9">
        <f t="shared" si="28"/>
        <v>0</v>
      </c>
      <c r="F279" s="9">
        <f t="shared" si="28"/>
        <v>0</v>
      </c>
      <c r="G279" s="9">
        <f t="shared" si="28"/>
        <v>0</v>
      </c>
      <c r="H279" s="9">
        <f t="shared" si="28"/>
        <v>0</v>
      </c>
      <c r="I279" s="6"/>
      <c r="J279" s="10"/>
      <c r="K279" s="37"/>
      <c r="L279" s="10" t="s">
        <v>64</v>
      </c>
    </row>
    <row r="280" spans="1:12" ht="42" hidden="1" customHeight="1">
      <c r="A280" s="1"/>
      <c r="B280" s="19"/>
      <c r="C280" s="121"/>
      <c r="D280" s="121"/>
      <c r="E280" s="9"/>
      <c r="F280" s="9"/>
      <c r="G280" s="10"/>
      <c r="H280" s="42"/>
      <c r="I280" s="116"/>
      <c r="J280" s="10"/>
      <c r="K280" s="37"/>
      <c r="L280" s="10" t="s">
        <v>64</v>
      </c>
    </row>
    <row r="281" spans="1:12" hidden="1">
      <c r="A281" s="1"/>
      <c r="B281" s="19"/>
      <c r="C281" s="121"/>
      <c r="D281" s="121"/>
      <c r="E281" s="9"/>
      <c r="F281" s="9"/>
      <c r="G281" s="42"/>
      <c r="H281" s="10"/>
      <c r="I281" s="134"/>
      <c r="J281" s="10"/>
      <c r="K281" s="37"/>
      <c r="L281" s="10"/>
    </row>
    <row r="282" spans="1:12" hidden="1">
      <c r="A282" s="1"/>
      <c r="B282" s="19"/>
      <c r="C282" s="121"/>
      <c r="D282" s="121"/>
      <c r="E282" s="9"/>
      <c r="F282" s="9"/>
      <c r="G282" s="42"/>
      <c r="H282" s="42"/>
      <c r="I282" s="134"/>
      <c r="J282" s="10"/>
      <c r="K282" s="37"/>
      <c r="L282" s="10"/>
    </row>
    <row r="283" spans="1:12" ht="12.75" hidden="1" customHeight="1">
      <c r="A283" s="1"/>
      <c r="B283" s="19"/>
      <c r="C283" s="121"/>
      <c r="D283" s="121"/>
      <c r="E283" s="9"/>
      <c r="F283" s="9"/>
      <c r="G283" s="42"/>
      <c r="H283" s="42"/>
      <c r="I283" s="134"/>
      <c r="J283" s="9"/>
      <c r="K283" s="59"/>
      <c r="L283" s="78" t="s">
        <v>66</v>
      </c>
    </row>
    <row r="284" spans="1:12" hidden="1">
      <c r="A284" s="1"/>
      <c r="B284" s="19"/>
      <c r="C284" s="121"/>
      <c r="D284" s="121"/>
      <c r="E284" s="9"/>
      <c r="F284" s="9"/>
      <c r="G284" s="42"/>
      <c r="H284" s="42"/>
      <c r="I284" s="116"/>
      <c r="J284" s="9">
        <f>J286</f>
        <v>0</v>
      </c>
      <c r="K284" s="37">
        <f>K286</f>
        <v>0</v>
      </c>
      <c r="L284" s="10"/>
    </row>
    <row r="285" spans="1:12" ht="47.25">
      <c r="A285" s="33">
        <v>947</v>
      </c>
      <c r="B285" s="238" t="s">
        <v>20</v>
      </c>
      <c r="C285" s="239">
        <f t="shared" ref="C285:H285" si="29">SUM(C286)</f>
        <v>0</v>
      </c>
      <c r="D285" s="239">
        <f t="shared" si="29"/>
        <v>0</v>
      </c>
      <c r="E285" s="239">
        <f t="shared" si="29"/>
        <v>0</v>
      </c>
      <c r="F285" s="239">
        <f t="shared" si="29"/>
        <v>2000</v>
      </c>
      <c r="G285" s="239">
        <f t="shared" si="29"/>
        <v>0</v>
      </c>
      <c r="H285" s="239">
        <f t="shared" si="29"/>
        <v>0</v>
      </c>
      <c r="I285" s="6"/>
      <c r="J285" s="9"/>
      <c r="K285" s="37"/>
      <c r="L285" s="42"/>
    </row>
    <row r="286" spans="1:12" ht="15.75">
      <c r="A286" s="31"/>
      <c r="B286" s="197"/>
      <c r="C286" s="42"/>
      <c r="D286" s="42"/>
      <c r="E286" s="10"/>
      <c r="F286" s="10">
        <v>2000</v>
      </c>
      <c r="G286" s="10"/>
      <c r="H286" s="10"/>
      <c r="I286" s="235" t="s">
        <v>164</v>
      </c>
      <c r="J286" s="10"/>
      <c r="K286" s="37"/>
      <c r="L286" s="10" t="s">
        <v>64</v>
      </c>
    </row>
    <row r="287" spans="1:12" hidden="1">
      <c r="A287" s="1"/>
      <c r="B287" s="19"/>
      <c r="C287" s="121"/>
      <c r="D287" s="121"/>
      <c r="E287" s="121"/>
      <c r="F287" s="121"/>
      <c r="G287" s="42"/>
      <c r="H287" s="42"/>
      <c r="I287" s="67"/>
      <c r="J287" s="10"/>
      <c r="K287" s="37"/>
      <c r="L287" s="115"/>
    </row>
    <row r="288" spans="1:12" hidden="1">
      <c r="A288" s="1"/>
      <c r="B288" s="19"/>
      <c r="C288" s="121"/>
      <c r="D288" s="121"/>
      <c r="E288" s="9"/>
      <c r="F288" s="9"/>
      <c r="G288" s="10"/>
      <c r="H288" s="10"/>
      <c r="I288" s="67"/>
      <c r="J288" s="10"/>
      <c r="K288" s="37"/>
      <c r="L288" s="10"/>
    </row>
    <row r="289" spans="1:12" ht="25.5" hidden="1" customHeight="1">
      <c r="A289" s="1"/>
      <c r="B289" s="19"/>
      <c r="C289" s="121"/>
      <c r="D289" s="121"/>
      <c r="E289" s="9"/>
      <c r="F289" s="9"/>
      <c r="G289" s="10"/>
      <c r="H289" s="10"/>
      <c r="I289" s="67"/>
      <c r="J289" s="74" t="e">
        <f>J9+J26+J34+J61+J63+J83+J100+J108+J125+J127+#REF!+J138+J143+J151+J153+J156+J158+J160+J162+J187+J191+#REF!+J209+#REF!+J222+J224+J226+J228+J232+#REF!+J236+J245+J248+J253+J258+J267+J269+J278+J284+#REF!+J201</f>
        <v>#REF!</v>
      </c>
      <c r="K289" s="95" t="e">
        <f>K9+K26+K34+K61+K63+K83+K100+K108+K125+K127+#REF!+K138+K143+K151+K153+K156+K158+K160+K162+K187+K191+#REF!+K209+#REF!+K222+K224+K226+K228+K232+#REF!+K236+K245+K248+K253+K258+K267+K269+K278+K284+#REF!+K201</f>
        <v>#REF!</v>
      </c>
      <c r="L289" s="10"/>
    </row>
    <row r="290" spans="1:12">
      <c r="A290" s="180"/>
      <c r="B290" s="181" t="s">
        <v>27</v>
      </c>
      <c r="C290" s="182">
        <f t="shared" ref="C290:H290" si="30">C9+C26+C34+C61+C63+C83+C100+C109+C126+C128+C139+C144+C152+C157+C159+C161+C163+C188+C192+C202+C210+C223+C225+C233+C237+C254+C259+C270+C279+C268+C285</f>
        <v>117186</v>
      </c>
      <c r="D290" s="182">
        <f t="shared" si="30"/>
        <v>0</v>
      </c>
      <c r="E290" s="182">
        <f t="shared" si="30"/>
        <v>178648</v>
      </c>
      <c r="F290" s="182">
        <f t="shared" si="30"/>
        <v>29344</v>
      </c>
      <c r="G290" s="182">
        <f t="shared" si="30"/>
        <v>126407</v>
      </c>
      <c r="H290" s="182">
        <f t="shared" si="30"/>
        <v>67437</v>
      </c>
      <c r="I290" s="183"/>
      <c r="J290" s="89"/>
      <c r="K290" s="89"/>
      <c r="L290" s="10"/>
    </row>
    <row r="291" spans="1:12">
      <c r="A291" s="96"/>
      <c r="B291" s="3"/>
      <c r="C291" s="125"/>
      <c r="D291" s="125"/>
      <c r="E291" s="89"/>
      <c r="F291" s="89"/>
      <c r="G291" s="89"/>
      <c r="H291" s="89"/>
      <c r="I291" s="97"/>
      <c r="J291" s="178">
        <f>J292+J298+J301</f>
        <v>0</v>
      </c>
      <c r="K291" s="179">
        <f>K292+K298+K301</f>
        <v>0</v>
      </c>
      <c r="L291" s="10"/>
    </row>
    <row r="292" spans="1:12">
      <c r="A292" s="175"/>
      <c r="B292" s="176" t="s">
        <v>30</v>
      </c>
      <c r="C292" s="210">
        <f t="shared" ref="C292:H292" si="31">C295+C299+C302+C314+C326+C293</f>
        <v>740000</v>
      </c>
      <c r="D292" s="210">
        <f t="shared" si="31"/>
        <v>0</v>
      </c>
      <c r="E292" s="210">
        <f t="shared" si="31"/>
        <v>0</v>
      </c>
      <c r="F292" s="210">
        <f t="shared" si="31"/>
        <v>0</v>
      </c>
      <c r="G292" s="210">
        <f t="shared" si="31"/>
        <v>168</v>
      </c>
      <c r="H292" s="210">
        <f t="shared" si="31"/>
        <v>59138</v>
      </c>
      <c r="I292" s="177"/>
      <c r="J292" s="98">
        <f>SUM(J295:J297)</f>
        <v>0</v>
      </c>
      <c r="K292" s="99">
        <f>SUM(K295:K297)</f>
        <v>0</v>
      </c>
      <c r="L292" s="10"/>
    </row>
    <row r="293" spans="1:12" ht="31.5">
      <c r="A293" s="33">
        <v>902</v>
      </c>
      <c r="B293" s="238" t="s">
        <v>3</v>
      </c>
      <c r="C293" s="265">
        <f t="shared" ref="C293:H293" si="32">C294</f>
        <v>240000</v>
      </c>
      <c r="D293" s="265">
        <f t="shared" si="32"/>
        <v>0</v>
      </c>
      <c r="E293" s="265">
        <f t="shared" si="32"/>
        <v>0</v>
      </c>
      <c r="F293" s="265">
        <f t="shared" si="32"/>
        <v>0</v>
      </c>
      <c r="G293" s="265">
        <f t="shared" si="32"/>
        <v>0</v>
      </c>
      <c r="H293" s="265">
        <f t="shared" si="32"/>
        <v>0</v>
      </c>
      <c r="I293" s="240"/>
      <c r="J293" s="98"/>
      <c r="K293" s="99"/>
      <c r="L293" s="10"/>
    </row>
    <row r="294" spans="1:12" ht="63">
      <c r="A294" s="227"/>
      <c r="B294" s="299" t="s">
        <v>168</v>
      </c>
      <c r="C294" s="201">
        <v>240000</v>
      </c>
      <c r="D294" s="199"/>
      <c r="E294" s="201"/>
      <c r="F294" s="199"/>
      <c r="G294" s="201"/>
      <c r="H294" s="201"/>
      <c r="I294" s="235" t="s">
        <v>167</v>
      </c>
      <c r="J294" s="98"/>
      <c r="K294" s="99"/>
      <c r="L294" s="10"/>
    </row>
    <row r="295" spans="1:12" ht="47.25">
      <c r="A295" s="33">
        <v>905</v>
      </c>
      <c r="B295" s="238" t="s">
        <v>6</v>
      </c>
      <c r="C295" s="239">
        <f t="shared" ref="C295:H295" si="33">SUM(C296:C298)</f>
        <v>0</v>
      </c>
      <c r="D295" s="239">
        <f t="shared" si="33"/>
        <v>0</v>
      </c>
      <c r="E295" s="239">
        <f t="shared" si="33"/>
        <v>0</v>
      </c>
      <c r="F295" s="239">
        <f t="shared" si="33"/>
        <v>0</v>
      </c>
      <c r="G295" s="239">
        <f t="shared" si="33"/>
        <v>168</v>
      </c>
      <c r="H295" s="239">
        <f t="shared" si="33"/>
        <v>59138</v>
      </c>
      <c r="I295" s="240"/>
      <c r="J295" s="102"/>
      <c r="K295" s="103"/>
      <c r="L295" s="10" t="s">
        <v>64</v>
      </c>
    </row>
    <row r="296" spans="1:12" ht="126">
      <c r="A296" s="100"/>
      <c r="B296" s="236" t="s">
        <v>96</v>
      </c>
      <c r="C296" s="102"/>
      <c r="D296" s="211"/>
      <c r="E296" s="102"/>
      <c r="F296" s="102"/>
      <c r="G296" s="102"/>
      <c r="H296" s="64">
        <v>58970</v>
      </c>
      <c r="I296" s="235" t="s">
        <v>97</v>
      </c>
      <c r="J296" s="102"/>
      <c r="K296" s="103"/>
      <c r="L296" s="10"/>
    </row>
    <row r="297" spans="1:12" ht="63">
      <c r="A297" s="100"/>
      <c r="B297" s="236" t="s">
        <v>98</v>
      </c>
      <c r="C297" s="211"/>
      <c r="D297" s="211"/>
      <c r="E297" s="102"/>
      <c r="F297" s="102"/>
      <c r="G297" s="237">
        <v>168</v>
      </c>
      <c r="H297" s="64">
        <v>168</v>
      </c>
      <c r="I297" s="235" t="s">
        <v>133</v>
      </c>
      <c r="J297" s="105"/>
      <c r="K297" s="59"/>
      <c r="L297" s="10" t="s">
        <v>64</v>
      </c>
    </row>
    <row r="298" spans="1:12" hidden="1">
      <c r="A298" s="104"/>
      <c r="B298" s="101"/>
      <c r="C298" s="127"/>
      <c r="D298" s="127"/>
      <c r="E298" s="10"/>
      <c r="F298" s="10"/>
      <c r="G298" s="131"/>
      <c r="H298" s="132"/>
      <c r="I298" s="67"/>
      <c r="J298" s="9">
        <f>SUM(J299)</f>
        <v>0</v>
      </c>
      <c r="K298" s="37">
        <f>SUM(K299)</f>
        <v>0</v>
      </c>
      <c r="L298" s="10"/>
    </row>
    <row r="299" spans="1:12" ht="33.75" hidden="1">
      <c r="A299" s="1">
        <v>908</v>
      </c>
      <c r="B299" s="4" t="s">
        <v>8</v>
      </c>
      <c r="C299" s="216">
        <f t="shared" ref="C299:H299" si="34">SUM(C300:C301)</f>
        <v>0</v>
      </c>
      <c r="D299" s="216">
        <f t="shared" si="34"/>
        <v>0</v>
      </c>
      <c r="E299" s="216">
        <f t="shared" si="34"/>
        <v>0</v>
      </c>
      <c r="F299" s="216">
        <f t="shared" si="34"/>
        <v>0</v>
      </c>
      <c r="G299" s="216">
        <f t="shared" si="34"/>
        <v>0</v>
      </c>
      <c r="H299" s="216">
        <f t="shared" si="34"/>
        <v>0</v>
      </c>
      <c r="I299" s="55"/>
      <c r="J299" s="10"/>
      <c r="K299" s="59"/>
      <c r="L299" s="10" t="s">
        <v>64</v>
      </c>
    </row>
    <row r="300" spans="1:12" hidden="1">
      <c r="A300" s="1"/>
      <c r="B300" s="106"/>
      <c r="C300" s="10"/>
      <c r="D300" s="10"/>
      <c r="E300" s="10"/>
      <c r="F300" s="10"/>
      <c r="G300" s="70"/>
      <c r="H300" s="70"/>
      <c r="I300" s="106"/>
      <c r="J300" s="10"/>
      <c r="K300" s="59"/>
      <c r="L300" s="10" t="s">
        <v>64</v>
      </c>
    </row>
    <row r="301" spans="1:12" hidden="1">
      <c r="A301" s="1"/>
      <c r="B301" s="28"/>
      <c r="C301" s="215"/>
      <c r="D301" s="215"/>
      <c r="E301" s="215"/>
      <c r="F301" s="215"/>
      <c r="G301" s="217"/>
      <c r="H301" s="217"/>
      <c r="I301" s="28"/>
      <c r="J301" s="9"/>
      <c r="K301" s="37"/>
      <c r="L301" s="10"/>
    </row>
    <row r="302" spans="1:12" s="174" customFormat="1" ht="31.5">
      <c r="A302" s="33">
        <v>924</v>
      </c>
      <c r="B302" s="238" t="s">
        <v>40</v>
      </c>
      <c r="C302" s="239">
        <f t="shared" ref="C302:H302" si="35">SUM(C303:C313)</f>
        <v>500000</v>
      </c>
      <c r="D302" s="239">
        <f t="shared" si="35"/>
        <v>0</v>
      </c>
      <c r="E302" s="239">
        <f t="shared" si="35"/>
        <v>0</v>
      </c>
      <c r="F302" s="239">
        <f t="shared" si="35"/>
        <v>0</v>
      </c>
      <c r="G302" s="239">
        <f t="shared" si="35"/>
        <v>0</v>
      </c>
      <c r="H302" s="239">
        <f t="shared" si="35"/>
        <v>0</v>
      </c>
      <c r="I302" s="240"/>
      <c r="J302" s="9"/>
      <c r="K302" s="37"/>
      <c r="L302" s="173" t="s">
        <v>64</v>
      </c>
    </row>
    <row r="303" spans="1:12" s="174" customFormat="1" ht="15.75" hidden="1">
      <c r="A303" s="212"/>
      <c r="B303" s="213"/>
      <c r="C303" s="173"/>
      <c r="D303" s="42"/>
      <c r="E303" s="173"/>
      <c r="F303" s="42"/>
      <c r="G303" s="173"/>
      <c r="H303" s="173"/>
      <c r="I303" s="235"/>
      <c r="J303" s="9"/>
      <c r="K303" s="37"/>
      <c r="L303" s="173" t="s">
        <v>64</v>
      </c>
    </row>
    <row r="304" spans="1:12" ht="94.5">
      <c r="A304" s="212"/>
      <c r="B304" s="236" t="s">
        <v>139</v>
      </c>
      <c r="C304" s="173">
        <v>500000</v>
      </c>
      <c r="D304" s="42"/>
      <c r="E304" s="173"/>
      <c r="F304" s="173"/>
      <c r="G304" s="42"/>
      <c r="H304" s="42"/>
      <c r="I304" s="235" t="s">
        <v>135</v>
      </c>
      <c r="J304" s="9"/>
      <c r="K304" s="37"/>
      <c r="L304" s="10" t="s">
        <v>64</v>
      </c>
    </row>
    <row r="305" spans="1:12" ht="15.75" hidden="1">
      <c r="A305" s="107"/>
      <c r="B305" s="106"/>
      <c r="C305" s="128"/>
      <c r="D305" s="128"/>
      <c r="E305" s="108"/>
      <c r="F305" s="108"/>
      <c r="G305" s="42"/>
      <c r="H305" s="128"/>
      <c r="I305" s="106"/>
      <c r="J305" s="9"/>
      <c r="K305" s="37"/>
      <c r="L305" s="10" t="s">
        <v>64</v>
      </c>
    </row>
    <row r="306" spans="1:12" hidden="1">
      <c r="A306" s="1"/>
      <c r="B306" s="106"/>
      <c r="C306" s="42"/>
      <c r="D306" s="42"/>
      <c r="E306" s="10"/>
      <c r="F306" s="10"/>
      <c r="G306" s="42"/>
      <c r="H306" s="42"/>
      <c r="I306" s="106"/>
      <c r="J306" s="9"/>
      <c r="K306" s="37"/>
      <c r="L306" s="10" t="s">
        <v>64</v>
      </c>
    </row>
    <row r="307" spans="1:12" s="174" customFormat="1" ht="15.75" hidden="1">
      <c r="A307" s="107"/>
      <c r="B307" s="106"/>
      <c r="C307" s="128"/>
      <c r="D307" s="128"/>
      <c r="E307" s="108"/>
      <c r="F307" s="108"/>
      <c r="G307" s="42"/>
      <c r="H307" s="128"/>
      <c r="I307" s="106"/>
      <c r="J307" s="9"/>
      <c r="K307" s="37"/>
      <c r="L307" s="173"/>
    </row>
    <row r="308" spans="1:12" ht="15.75" hidden="1">
      <c r="A308" s="107"/>
      <c r="B308" s="66"/>
      <c r="C308" s="108"/>
      <c r="D308" s="173"/>
      <c r="E308" s="28"/>
      <c r="F308" s="108"/>
      <c r="G308" s="173"/>
      <c r="H308" s="108"/>
      <c r="I308" s="66"/>
      <c r="J308" s="9"/>
      <c r="K308" s="37"/>
      <c r="L308" s="10" t="s">
        <v>64</v>
      </c>
    </row>
    <row r="309" spans="1:12" ht="15.75" hidden="1">
      <c r="A309" s="107"/>
      <c r="B309" s="106"/>
      <c r="C309" s="42"/>
      <c r="D309" s="42"/>
      <c r="E309" s="108"/>
      <c r="F309" s="108"/>
      <c r="G309" s="10"/>
      <c r="H309" s="108"/>
      <c r="I309" s="106"/>
      <c r="J309" s="9"/>
      <c r="K309" s="37"/>
      <c r="L309" s="10" t="s">
        <v>64</v>
      </c>
    </row>
    <row r="310" spans="1:12" ht="15.75" hidden="1">
      <c r="A310" s="107"/>
      <c r="B310" s="106"/>
      <c r="C310" s="42"/>
      <c r="D310" s="128"/>
      <c r="E310" s="108"/>
      <c r="F310" s="108"/>
      <c r="G310" s="10"/>
      <c r="H310" s="108"/>
      <c r="I310" s="106"/>
      <c r="J310" s="92"/>
      <c r="K310" s="110"/>
      <c r="L310" s="10" t="s">
        <v>64</v>
      </c>
    </row>
    <row r="311" spans="1:12" hidden="1">
      <c r="A311" s="109"/>
      <c r="B311" s="90"/>
      <c r="C311" s="129"/>
      <c r="D311" s="129"/>
      <c r="E311" s="92"/>
      <c r="F311" s="92"/>
      <c r="G311" s="92"/>
      <c r="H311" s="10"/>
      <c r="I311" s="36"/>
      <c r="J311" s="92"/>
      <c r="K311" s="110"/>
      <c r="L311" s="10" t="s">
        <v>64</v>
      </c>
    </row>
    <row r="312" spans="1:12" hidden="1">
      <c r="A312" s="109"/>
      <c r="B312" s="90"/>
      <c r="C312" s="129"/>
      <c r="D312" s="161"/>
      <c r="E312" s="92"/>
      <c r="F312" s="92"/>
      <c r="G312" s="92"/>
      <c r="H312" s="10"/>
      <c r="I312" s="36"/>
      <c r="J312" s="92"/>
      <c r="K312" s="110"/>
      <c r="L312" s="10" t="s">
        <v>64</v>
      </c>
    </row>
    <row r="313" spans="1:12" hidden="1">
      <c r="A313" s="109"/>
      <c r="B313" s="90"/>
      <c r="C313" s="129"/>
      <c r="D313" s="129"/>
      <c r="E313" s="92"/>
      <c r="F313" s="92"/>
      <c r="G313" s="92"/>
      <c r="H313" s="10"/>
      <c r="I313" s="36"/>
      <c r="J313" s="92"/>
      <c r="K313" s="110"/>
      <c r="L313" s="10"/>
    </row>
    <row r="314" spans="1:12" ht="22.5" hidden="1">
      <c r="A314" s="1">
        <v>927</v>
      </c>
      <c r="B314" s="4" t="s">
        <v>41</v>
      </c>
      <c r="C314" s="121">
        <f t="shared" ref="C314:H314" si="36">SUM(C315:C325)</f>
        <v>0</v>
      </c>
      <c r="D314" s="121">
        <f t="shared" si="36"/>
        <v>0</v>
      </c>
      <c r="E314" s="121">
        <f t="shared" si="36"/>
        <v>0</v>
      </c>
      <c r="F314" s="121">
        <f t="shared" si="36"/>
        <v>0</v>
      </c>
      <c r="G314" s="121">
        <f t="shared" si="36"/>
        <v>0</v>
      </c>
      <c r="H314" s="121">
        <f t="shared" si="36"/>
        <v>0</v>
      </c>
      <c r="I314" s="111"/>
      <c r="J314" s="92"/>
      <c r="K314" s="110"/>
      <c r="L314" s="10" t="s">
        <v>64</v>
      </c>
    </row>
    <row r="315" spans="1:12" hidden="1">
      <c r="A315" s="109"/>
      <c r="B315" s="158"/>
      <c r="C315" s="129"/>
      <c r="D315" s="129"/>
      <c r="E315" s="92"/>
      <c r="F315" s="92"/>
      <c r="G315" s="92"/>
      <c r="H315" s="10"/>
      <c r="I315" s="36"/>
      <c r="J315" s="92"/>
      <c r="K315" s="110"/>
      <c r="L315" s="10" t="s">
        <v>64</v>
      </c>
    </row>
    <row r="316" spans="1:12" hidden="1">
      <c r="A316" s="109"/>
      <c r="B316" s="158"/>
      <c r="C316" s="129"/>
      <c r="D316" s="129"/>
      <c r="E316" s="92"/>
      <c r="F316" s="92"/>
      <c r="G316" s="92"/>
      <c r="H316" s="10"/>
      <c r="I316" s="36"/>
      <c r="J316" s="92"/>
      <c r="K316" s="110"/>
      <c r="L316" s="10" t="s">
        <v>64</v>
      </c>
    </row>
    <row r="317" spans="1:12" hidden="1">
      <c r="A317" s="109"/>
      <c r="B317" s="158"/>
      <c r="C317" s="129"/>
      <c r="D317" s="129"/>
      <c r="E317" s="92"/>
      <c r="F317" s="129"/>
      <c r="G317" s="92"/>
      <c r="H317" s="10"/>
      <c r="I317" s="145"/>
      <c r="J317" s="92"/>
      <c r="K317" s="110"/>
      <c r="L317" s="10" t="s">
        <v>64</v>
      </c>
    </row>
    <row r="318" spans="1:12" hidden="1">
      <c r="A318" s="109"/>
      <c r="B318" s="158"/>
      <c r="C318" s="129"/>
      <c r="D318" s="129"/>
      <c r="E318" s="92"/>
      <c r="F318" s="129"/>
      <c r="G318" s="92"/>
      <c r="H318" s="10"/>
      <c r="I318" s="36"/>
      <c r="J318" s="92"/>
      <c r="K318" s="110"/>
      <c r="L318" s="10"/>
    </row>
    <row r="319" spans="1:12" hidden="1">
      <c r="A319" s="109"/>
      <c r="B319" s="90"/>
      <c r="C319" s="129"/>
      <c r="D319" s="129"/>
      <c r="E319" s="92"/>
      <c r="F319" s="92"/>
      <c r="G319" s="92"/>
      <c r="H319" s="10"/>
      <c r="I319" s="28"/>
      <c r="J319" s="92"/>
      <c r="K319" s="110"/>
      <c r="L319" s="10" t="s">
        <v>64</v>
      </c>
    </row>
    <row r="320" spans="1:12" hidden="1">
      <c r="A320" s="109"/>
      <c r="B320" s="158"/>
      <c r="C320" s="129"/>
      <c r="D320" s="129"/>
      <c r="E320" s="92"/>
      <c r="F320" s="92"/>
      <c r="G320" s="92"/>
      <c r="H320" s="10"/>
      <c r="I320" s="36"/>
      <c r="J320" s="92"/>
      <c r="K320" s="110"/>
      <c r="L320" s="10" t="s">
        <v>64</v>
      </c>
    </row>
    <row r="321" spans="1:12" hidden="1">
      <c r="A321" s="109"/>
      <c r="B321" s="158"/>
      <c r="C321" s="129"/>
      <c r="D321" s="129"/>
      <c r="E321" s="92"/>
      <c r="F321" s="129"/>
      <c r="G321" s="92"/>
      <c r="H321" s="10"/>
      <c r="I321" s="36"/>
      <c r="J321" s="92"/>
      <c r="K321" s="110"/>
      <c r="L321" s="10" t="s">
        <v>64</v>
      </c>
    </row>
    <row r="322" spans="1:12" ht="12.75" hidden="1" customHeight="1">
      <c r="A322" s="109"/>
      <c r="B322" s="90"/>
      <c r="C322" s="129"/>
      <c r="D322" s="129"/>
      <c r="E322" s="129"/>
      <c r="F322" s="92"/>
      <c r="G322" s="92"/>
      <c r="H322" s="10"/>
      <c r="I322" s="36"/>
      <c r="J322" s="92"/>
      <c r="K322" s="110"/>
      <c r="L322" s="115" t="s">
        <v>82</v>
      </c>
    </row>
    <row r="323" spans="1:12" hidden="1">
      <c r="A323" s="109"/>
      <c r="B323" s="90"/>
      <c r="C323" s="129"/>
      <c r="D323" s="129"/>
      <c r="E323" s="92"/>
      <c r="F323" s="129"/>
      <c r="G323" s="92"/>
      <c r="H323" s="10"/>
      <c r="I323" s="36"/>
      <c r="J323" s="92"/>
      <c r="K323" s="110"/>
      <c r="L323" s="10"/>
    </row>
    <row r="324" spans="1:12" hidden="1">
      <c r="A324" s="109"/>
      <c r="B324" s="90"/>
      <c r="C324" s="129"/>
      <c r="D324" s="129"/>
      <c r="E324" s="92"/>
      <c r="F324" s="92"/>
      <c r="G324" s="92"/>
      <c r="H324" s="10"/>
      <c r="I324" s="36"/>
      <c r="J324" s="92"/>
      <c r="K324" s="110"/>
      <c r="L324" s="10"/>
    </row>
    <row r="325" spans="1:12" hidden="1">
      <c r="A325" s="109"/>
      <c r="B325" s="90"/>
      <c r="C325" s="129"/>
      <c r="D325" s="92"/>
      <c r="E325" s="92"/>
      <c r="F325" s="92"/>
      <c r="G325" s="92"/>
      <c r="H325" s="10"/>
      <c r="I325" s="36"/>
      <c r="J325" s="92"/>
      <c r="K325" s="110"/>
      <c r="L325" s="10"/>
    </row>
    <row r="326" spans="1:12" ht="33.75" hidden="1">
      <c r="A326" s="109">
        <v>938</v>
      </c>
      <c r="B326" s="4" t="s">
        <v>16</v>
      </c>
      <c r="C326" s="130">
        <f t="shared" ref="C326:H326" si="37">SUM(C327:C328)</f>
        <v>0</v>
      </c>
      <c r="D326" s="130">
        <f t="shared" si="37"/>
        <v>0</v>
      </c>
      <c r="E326" s="130">
        <f t="shared" si="37"/>
        <v>0</v>
      </c>
      <c r="F326" s="130">
        <f t="shared" si="37"/>
        <v>0</v>
      </c>
      <c r="G326" s="130">
        <f t="shared" si="37"/>
        <v>0</v>
      </c>
      <c r="H326" s="130">
        <f t="shared" si="37"/>
        <v>0</v>
      </c>
      <c r="I326" s="5"/>
      <c r="J326" s="92"/>
      <c r="K326" s="110"/>
      <c r="L326" s="10" t="s">
        <v>64</v>
      </c>
    </row>
    <row r="327" spans="1:12" hidden="1">
      <c r="A327" s="109"/>
      <c r="B327" s="90"/>
      <c r="C327" s="129"/>
      <c r="D327" s="129"/>
      <c r="E327" s="129"/>
      <c r="F327" s="92"/>
      <c r="G327" s="92"/>
      <c r="H327" s="10"/>
      <c r="I327" s="5"/>
      <c r="J327" s="92"/>
      <c r="K327" s="110"/>
      <c r="L327" s="10"/>
    </row>
    <row r="328" spans="1:12" hidden="1">
      <c r="A328" s="109"/>
      <c r="B328" s="90"/>
      <c r="C328" s="129"/>
      <c r="D328" s="129"/>
      <c r="E328" s="92"/>
      <c r="F328" s="92"/>
      <c r="G328" s="92"/>
      <c r="H328" s="10"/>
      <c r="I328" s="67"/>
      <c r="J328" s="74" t="e">
        <f>SUM(J289+J291)</f>
        <v>#REF!</v>
      </c>
      <c r="K328" s="95" t="e">
        <f>SUM(K289+K291)</f>
        <v>#REF!</v>
      </c>
      <c r="L328" s="10"/>
    </row>
    <row r="329" spans="1:12" ht="15.75">
      <c r="A329" s="241"/>
      <c r="B329" s="242" t="s">
        <v>31</v>
      </c>
      <c r="C329" s="243">
        <f t="shared" ref="C329:H329" si="38">C292+C290</f>
        <v>857186</v>
      </c>
      <c r="D329" s="243">
        <f t="shared" si="38"/>
        <v>0</v>
      </c>
      <c r="E329" s="243">
        <f t="shared" si="38"/>
        <v>178648</v>
      </c>
      <c r="F329" s="243">
        <f t="shared" si="38"/>
        <v>29344</v>
      </c>
      <c r="G329" s="243">
        <f t="shared" si="38"/>
        <v>126575</v>
      </c>
      <c r="H329" s="243">
        <f t="shared" si="38"/>
        <v>126575</v>
      </c>
      <c r="I329" s="244"/>
      <c r="J329" s="75"/>
      <c r="K329" s="59"/>
      <c r="L329" s="10"/>
    </row>
    <row r="330" spans="1:12" ht="15.75" hidden="1" collapsed="1">
      <c r="A330" s="245"/>
      <c r="B330" s="246"/>
      <c r="C330" s="247"/>
      <c r="D330" s="247"/>
      <c r="E330" s="248"/>
      <c r="F330" s="248"/>
      <c r="G330" s="248"/>
      <c r="H330" s="249">
        <f>G329-H329</f>
        <v>0</v>
      </c>
      <c r="I330" s="250"/>
      <c r="J330" s="74">
        <f>SUM(J331:J335)</f>
        <v>0</v>
      </c>
      <c r="K330" s="95"/>
      <c r="L330" s="10"/>
    </row>
    <row r="331" spans="1:12" ht="15.75" hidden="1">
      <c r="A331" s="319" t="s">
        <v>0</v>
      </c>
      <c r="B331" s="320"/>
      <c r="C331" s="251"/>
      <c r="D331" s="251"/>
      <c r="E331" s="251"/>
      <c r="F331" s="251"/>
      <c r="G331" s="251"/>
      <c r="H331" s="251"/>
      <c r="I331" s="252"/>
      <c r="J331" s="10">
        <v>0</v>
      </c>
      <c r="K331" s="59"/>
      <c r="L331" s="10"/>
    </row>
    <row r="332" spans="1:12" ht="47.25" hidden="1">
      <c r="A332" s="33">
        <v>905</v>
      </c>
      <c r="B332" s="253" t="s">
        <v>6</v>
      </c>
      <c r="C332" s="247"/>
      <c r="D332" s="247"/>
      <c r="E332" s="247"/>
      <c r="F332" s="249"/>
      <c r="G332" s="247"/>
      <c r="H332" s="247"/>
      <c r="I332" s="254"/>
      <c r="J332" s="10"/>
      <c r="K332" s="59"/>
      <c r="L332" s="10"/>
    </row>
    <row r="333" spans="1:12" ht="47.25" hidden="1">
      <c r="A333" s="255">
        <v>901</v>
      </c>
      <c r="B333" s="256" t="s">
        <v>2</v>
      </c>
      <c r="C333" s="151"/>
      <c r="D333" s="40"/>
      <c r="E333" s="40"/>
      <c r="F333" s="40"/>
      <c r="G333" s="40"/>
      <c r="H333" s="40"/>
      <c r="I333" s="257"/>
      <c r="J333" s="112"/>
      <c r="K333" s="113"/>
      <c r="L333" s="10"/>
    </row>
    <row r="334" spans="1:12" ht="31.5" hidden="1">
      <c r="A334" s="255">
        <v>902</v>
      </c>
      <c r="B334" s="256" t="s">
        <v>3</v>
      </c>
      <c r="C334" s="151"/>
      <c r="D334" s="40"/>
      <c r="E334" s="40"/>
      <c r="F334" s="40"/>
      <c r="G334" s="40"/>
      <c r="H334" s="40"/>
      <c r="I334" s="257"/>
      <c r="J334" s="112"/>
      <c r="K334" s="113"/>
      <c r="L334" s="10"/>
    </row>
    <row r="335" spans="1:12" ht="31.5" hidden="1">
      <c r="A335" s="255">
        <v>903</v>
      </c>
      <c r="B335" s="256" t="s">
        <v>4</v>
      </c>
      <c r="C335" s="40"/>
      <c r="D335" s="40"/>
      <c r="E335" s="40"/>
      <c r="F335" s="40"/>
      <c r="G335" s="40"/>
      <c r="H335" s="40"/>
      <c r="I335" s="257"/>
      <c r="J335" s="10"/>
      <c r="K335" s="59"/>
      <c r="L335" s="10"/>
    </row>
    <row r="336" spans="1:12" ht="63" hidden="1">
      <c r="A336" s="255">
        <v>909</v>
      </c>
      <c r="B336" s="256" t="s">
        <v>9</v>
      </c>
      <c r="C336" s="40"/>
      <c r="D336" s="40"/>
      <c r="E336" s="40"/>
      <c r="F336" s="40"/>
      <c r="G336" s="40"/>
      <c r="H336" s="40"/>
      <c r="I336" s="257"/>
      <c r="J336" s="10"/>
      <c r="K336" s="59"/>
      <c r="L336" s="10"/>
    </row>
    <row r="337" spans="1:12" ht="47.25" hidden="1">
      <c r="A337" s="255">
        <v>910</v>
      </c>
      <c r="B337" s="256" t="s">
        <v>116</v>
      </c>
      <c r="C337" s="40"/>
      <c r="D337" s="39"/>
      <c r="E337" s="40"/>
      <c r="F337" s="40"/>
      <c r="G337" s="167"/>
      <c r="H337" s="167"/>
      <c r="I337" s="258"/>
      <c r="J337" s="10"/>
      <c r="K337" s="59"/>
      <c r="L337" s="10" t="s">
        <v>64</v>
      </c>
    </row>
    <row r="338" spans="1:12" ht="31.5" hidden="1">
      <c r="A338" s="255">
        <v>912</v>
      </c>
      <c r="B338" s="256" t="s">
        <v>54</v>
      </c>
      <c r="C338" s="40"/>
      <c r="D338" s="40"/>
      <c r="E338" s="40"/>
      <c r="F338" s="40"/>
      <c r="G338" s="167"/>
      <c r="H338" s="167"/>
      <c r="I338" s="312"/>
      <c r="J338" s="10"/>
      <c r="K338" s="59"/>
      <c r="L338" s="10" t="s">
        <v>64</v>
      </c>
    </row>
    <row r="339" spans="1:12" ht="47.25" hidden="1">
      <c r="A339" s="300">
        <v>923</v>
      </c>
      <c r="B339" s="238" t="s">
        <v>55</v>
      </c>
      <c r="C339" s="124"/>
      <c r="D339" s="124"/>
      <c r="E339" s="124"/>
      <c r="F339" s="124"/>
      <c r="G339" s="168"/>
      <c r="H339" s="168"/>
      <c r="I339" s="313"/>
      <c r="J339" s="10"/>
      <c r="K339" s="59"/>
      <c r="L339" s="10"/>
    </row>
    <row r="340" spans="1:12" ht="15.75" hidden="1">
      <c r="A340" s="301"/>
      <c r="B340" s="238"/>
      <c r="C340" s="124"/>
      <c r="D340" s="124"/>
      <c r="E340" s="124"/>
      <c r="F340" s="124"/>
      <c r="G340" s="168"/>
      <c r="H340" s="168"/>
      <c r="I340" s="258"/>
      <c r="J340" s="10"/>
      <c r="K340" s="59"/>
      <c r="L340" s="10"/>
    </row>
    <row r="341" spans="1:12" ht="31.5" hidden="1">
      <c r="A341" s="255">
        <v>913</v>
      </c>
      <c r="B341" s="259" t="s">
        <v>33</v>
      </c>
      <c r="C341" s="247"/>
      <c r="D341" s="247"/>
      <c r="E341" s="247"/>
      <c r="F341" s="247"/>
      <c r="G341" s="260"/>
      <c r="H341" s="260"/>
      <c r="I341" s="258"/>
      <c r="L341" s="10"/>
    </row>
    <row r="342" spans="1:12" ht="31.5" hidden="1">
      <c r="A342" s="255">
        <v>936</v>
      </c>
      <c r="B342" s="261" t="s">
        <v>57</v>
      </c>
      <c r="C342" s="247"/>
      <c r="D342" s="247"/>
      <c r="E342" s="247"/>
      <c r="F342" s="247"/>
      <c r="G342" s="260"/>
      <c r="H342" s="260"/>
      <c r="I342" s="262"/>
      <c r="L342" s="10"/>
    </row>
    <row r="343" spans="1:12" ht="47.25" hidden="1">
      <c r="A343" s="33">
        <v>938</v>
      </c>
      <c r="B343" s="261" t="s">
        <v>88</v>
      </c>
      <c r="C343" s="247"/>
      <c r="D343" s="248"/>
      <c r="E343" s="247"/>
      <c r="F343" s="247"/>
      <c r="G343" s="260"/>
      <c r="H343" s="260"/>
      <c r="I343" s="258"/>
      <c r="L343" s="10"/>
    </row>
    <row r="344" spans="1:12" ht="78.75" hidden="1">
      <c r="A344" s="33">
        <v>941</v>
      </c>
      <c r="B344" s="238" t="s">
        <v>48</v>
      </c>
      <c r="C344" s="247"/>
      <c r="D344" s="247"/>
      <c r="E344" s="247"/>
      <c r="F344" s="247"/>
      <c r="G344" s="247"/>
      <c r="H344" s="247"/>
      <c r="I344" s="254"/>
      <c r="L344" s="10"/>
    </row>
    <row r="345" spans="1:12" ht="47.25" hidden="1">
      <c r="A345" s="33">
        <v>947</v>
      </c>
      <c r="B345" s="261" t="s">
        <v>20</v>
      </c>
      <c r="C345" s="247"/>
      <c r="D345" s="247"/>
      <c r="E345" s="247"/>
      <c r="F345" s="247"/>
      <c r="G345" s="247"/>
      <c r="H345" s="247"/>
      <c r="I345" s="254"/>
      <c r="L345" s="10"/>
    </row>
    <row r="346" spans="1:12" ht="15.75">
      <c r="A346" s="282" t="s">
        <v>99</v>
      </c>
      <c r="B346" s="277"/>
      <c r="C346" s="278">
        <f>C347+C349+C352</f>
        <v>937490</v>
      </c>
      <c r="D346" s="279"/>
      <c r="E346" s="279"/>
      <c r="F346" s="279"/>
      <c r="G346" s="279"/>
      <c r="H346" s="280"/>
      <c r="I346" s="281"/>
      <c r="L346" s="10"/>
    </row>
    <row r="347" spans="1:12" ht="44.25" customHeight="1">
      <c r="A347" s="33">
        <v>903</v>
      </c>
      <c r="B347" s="238" t="s">
        <v>4</v>
      </c>
      <c r="C347" s="239">
        <f>C348</f>
        <v>29060</v>
      </c>
      <c r="D347" s="239"/>
      <c r="E347" s="239"/>
      <c r="F347" s="239"/>
      <c r="G347" s="239"/>
      <c r="H347" s="239"/>
      <c r="I347" s="240"/>
      <c r="L347" s="10"/>
    </row>
    <row r="348" spans="1:12" ht="103.5" customHeight="1">
      <c r="A348" s="9"/>
      <c r="B348" s="187" t="s">
        <v>136</v>
      </c>
      <c r="C348" s="10">
        <v>29060</v>
      </c>
      <c r="D348" s="42"/>
      <c r="E348" s="42"/>
      <c r="F348" s="42"/>
      <c r="G348" s="42"/>
      <c r="H348" s="127"/>
      <c r="I348" s="55"/>
      <c r="J348" s="184"/>
      <c r="K348" s="184"/>
      <c r="L348" s="185"/>
    </row>
    <row r="349" spans="1:12" ht="48.75" customHeight="1">
      <c r="A349" s="33">
        <v>906</v>
      </c>
      <c r="B349" s="238" t="s">
        <v>113</v>
      </c>
      <c r="C349" s="239">
        <f>SUM(C350:C351)</f>
        <v>820304</v>
      </c>
      <c r="D349" s="239"/>
      <c r="E349" s="239"/>
      <c r="F349" s="239"/>
      <c r="G349" s="239"/>
      <c r="H349" s="239"/>
      <c r="I349" s="240"/>
      <c r="J349" s="184"/>
      <c r="K349" s="184"/>
      <c r="L349" s="185"/>
    </row>
    <row r="350" spans="1:12" ht="50.25" customHeight="1">
      <c r="A350" s="1"/>
      <c r="B350" s="187" t="s">
        <v>118</v>
      </c>
      <c r="C350" s="214">
        <v>80304</v>
      </c>
      <c r="D350" s="186"/>
      <c r="E350" s="186"/>
      <c r="F350" s="186"/>
      <c r="G350" s="186"/>
      <c r="H350" s="186"/>
      <c r="I350" s="187" t="s">
        <v>120</v>
      </c>
      <c r="J350" s="184"/>
      <c r="K350" s="184"/>
      <c r="L350" s="185"/>
    </row>
    <row r="351" spans="1:12" ht="46.5" customHeight="1">
      <c r="A351" s="1"/>
      <c r="B351" s="187" t="s">
        <v>118</v>
      </c>
      <c r="C351" s="214">
        <v>740000</v>
      </c>
      <c r="D351" s="186"/>
      <c r="E351" s="186"/>
      <c r="F351" s="186"/>
      <c r="G351" s="186"/>
      <c r="H351" s="186"/>
      <c r="I351" s="187" t="s">
        <v>119</v>
      </c>
      <c r="J351" s="184"/>
      <c r="K351" s="184"/>
      <c r="L351" s="185"/>
    </row>
    <row r="352" spans="1:12" ht="63">
      <c r="A352" s="33">
        <v>908</v>
      </c>
      <c r="B352" s="238" t="s">
        <v>8</v>
      </c>
      <c r="C352" s="239">
        <f>C353</f>
        <v>88126</v>
      </c>
      <c r="D352" s="186"/>
      <c r="E352" s="186"/>
      <c r="F352" s="186"/>
      <c r="G352" s="186"/>
      <c r="H352" s="186"/>
      <c r="I352" s="187"/>
      <c r="J352" s="184"/>
      <c r="K352" s="184"/>
      <c r="L352" s="185"/>
    </row>
    <row r="353" spans="1:12" ht="75">
      <c r="A353" s="1"/>
      <c r="B353" s="187" t="s">
        <v>142</v>
      </c>
      <c r="C353" s="214">
        <v>88126</v>
      </c>
      <c r="D353" s="186"/>
      <c r="E353" s="186"/>
      <c r="F353" s="186"/>
      <c r="G353" s="186"/>
      <c r="H353" s="186"/>
      <c r="I353" s="187"/>
      <c r="L353" s="10"/>
    </row>
    <row r="354" spans="1:12" hidden="1">
      <c r="A354" s="307" t="s">
        <v>58</v>
      </c>
      <c r="B354" s="307"/>
      <c r="C354" s="42"/>
      <c r="D354" s="42"/>
      <c r="E354" s="42"/>
      <c r="F354" s="42"/>
      <c r="G354" s="42"/>
      <c r="H354" s="42"/>
      <c r="I354" s="55"/>
      <c r="L354" s="89"/>
    </row>
    <row r="355" spans="1:12" s="45" customFormat="1" hidden="1">
      <c r="A355" s="120"/>
      <c r="B355" s="120"/>
      <c r="C355" s="150"/>
      <c r="D355" s="125"/>
      <c r="E355" s="89"/>
      <c r="F355" s="89"/>
      <c r="G355" s="152" t="e">
        <f>C356+D356+E356-F356+G356-H356</f>
        <v>#REF!</v>
      </c>
      <c r="H355" s="89"/>
      <c r="I355" s="97"/>
      <c r="L355" s="96"/>
    </row>
    <row r="356" spans="1:12" hidden="1">
      <c r="A356" s="306" t="s">
        <v>83</v>
      </c>
      <c r="B356" s="306"/>
      <c r="C356" s="149" t="e">
        <f>C9+C26+C34+C61+C63+C83+C100+C109+C128+#REF!+C139+C144+C152+C154+C157+C159+C161+C163+C188+C192+C202+C210+C223+C225+C229+C233+C237+C246+C249+C254+C259+C268+C270+C279+C285+C295+C299+C302+C314+C326</f>
        <v>#REF!</v>
      </c>
      <c r="D356" s="149" t="e">
        <f>D9+D26+D34+D61+D63+D83+D100+D109+D128+#REF!+D139+D144+D152+D154+D157+D159+D161+D163+D188+D192+D202+D210+D223+D225+D229+D233+D237+D246+D249+D254+D259+D268+D270+D279+D285+D295+D299+D302+D314+D326</f>
        <v>#REF!</v>
      </c>
      <c r="E356" s="154" t="e">
        <f>E9+E26+E34+E61+E63+E83+E100+E109+E128+#REF!+E139+E144+E152+E154+E157+E159+E161+E163+E188+E192+E202+E210+E223+E225+E229+E233+E237+E246+E249+E254+E259+E268+E270+E279+E285+E295+E299+E302+E314+E326</f>
        <v>#REF!</v>
      </c>
      <c r="F356" s="149" t="e">
        <f>F9+F26+F34+F61+F63+F83+F100+F109+F128+#REF!+F139+F144+F152+F154+F157+F159+F161+F163+F188+F192+F202+F210+F223+F225+F229+F233+F237+F246+F249+F254+F259+F268+F270+F279+F285+F295+F299+F302+F314+F326</f>
        <v>#REF!</v>
      </c>
      <c r="G356" s="149" t="e">
        <f>G9+G26+G34+G61+G63+G83+G100+G109+G128+#REF!+G139+G144+G152+G154+G157+G159+G161+G163+G188+G192+G202+G210+G223+G225+G229+G233+G237+G246+G249+G254+G259+G268+G270+G279+G285+G295+G299+G302+G314+G326</f>
        <v>#REF!</v>
      </c>
      <c r="H356" s="149" t="e">
        <f>H9+H26+H34+H61+H63+H83+H100+H109+H128+#REF!+H139+H144+H152+H154+H157+H159+H161+H163+H188+H192+H202+H210+H223+H225+H229+H233+H237+H246+H249+H254+H259+H268+H270+H279+H285+H295+H299+H302+H314+H326</f>
        <v>#REF!</v>
      </c>
      <c r="I356" s="133"/>
      <c r="L356" s="89"/>
    </row>
    <row r="357" spans="1:12" hidden="1">
      <c r="A357" s="120"/>
      <c r="B357" s="120"/>
      <c r="C357" s="146" t="e">
        <f t="shared" ref="C357:H357" si="39">C356-C329</f>
        <v>#REF!</v>
      </c>
      <c r="D357" s="146" t="e">
        <f t="shared" si="39"/>
        <v>#REF!</v>
      </c>
      <c r="E357" s="146" t="e">
        <f t="shared" si="39"/>
        <v>#REF!</v>
      </c>
      <c r="F357" s="146" t="e">
        <f t="shared" si="39"/>
        <v>#REF!</v>
      </c>
      <c r="G357" s="146" t="e">
        <f t="shared" si="39"/>
        <v>#REF!</v>
      </c>
      <c r="H357" s="146" t="e">
        <f t="shared" si="39"/>
        <v>#REF!</v>
      </c>
      <c r="I357" s="97"/>
    </row>
    <row r="358" spans="1:12" hidden="1">
      <c r="B358" s="46" t="s">
        <v>86</v>
      </c>
      <c r="F358" s="114" t="e">
        <f>E356-F356</f>
        <v>#REF!</v>
      </c>
      <c r="H358" s="114"/>
    </row>
    <row r="359" spans="1:12" hidden="1">
      <c r="B359" s="46" t="s">
        <v>87</v>
      </c>
      <c r="F359" s="114" t="e">
        <f>F358-E322-E212-E354</f>
        <v>#REF!</v>
      </c>
      <c r="G359" s="114"/>
      <c r="H359" s="114"/>
    </row>
    <row r="360" spans="1:12" hidden="1"/>
    <row r="361" spans="1:12" hidden="1">
      <c r="B361" s="46" t="s">
        <v>56</v>
      </c>
      <c r="C361" s="137">
        <f>G76-H76+G78-H78+C79+D80+C81+G82+G241-H241+D243+E242-H244+G245-H245-F250-F251+G251-H251+D253-H255+C295+G297+G298-H298</f>
        <v>168</v>
      </c>
      <c r="D361" s="135">
        <f>G143+G145-H145+G146-H146+G224-H224</f>
        <v>0</v>
      </c>
      <c r="E361" s="139">
        <f>D10-H23-H30-H37+G57+G73-H75+G84+G86-H85-H87-H88-H89-H90-H91-H92+D93-H104+G110-H110+E111-H112+E130-H131-H137-H153-H158+G158+G160+E162+G165-H164-H166+E167+E168+E169+E170+C171+G172-H172+G175+G176+G177-H175-H176+G178-H179+G180+G181+G182-H181-H182-H183+G189+G191-H190+G193-H194+E205-H204-H216-H226+E230+G232-H231+C235+D235+E234+E240+G238+G239+G248-H247-H252+G256+G258-H265-H266-H269-H271-H273+G272+G280+G281-H282-H283-H284+E286+G287+G62-H62-H274</f>
        <v>0</v>
      </c>
      <c r="F361" s="140">
        <f>C206+D206+C207+D207+E209-F208+G300+G301-H300-H301-F303-H304+G305+G306+G307+D307+C309+C310+D311+D312+D313+E327+D309</f>
        <v>0</v>
      </c>
    </row>
    <row r="362" spans="1:12" hidden="1">
      <c r="F362" s="141"/>
    </row>
    <row r="363" spans="1:12" hidden="1">
      <c r="C363" s="136"/>
      <c r="F363" s="114"/>
    </row>
    <row r="364" spans="1:12" hidden="1">
      <c r="C364" s="136"/>
    </row>
    <row r="365" spans="1:12" hidden="1">
      <c r="C365" s="138">
        <f>C12+E11+G13-H13+G14-H14+G15-H15+G16-H16+G17-H17+G18-H18+G19-H19+G20-H20+G21-H21+G22-H24+C27+E29+G31-H31+G32+G33-H32+G36-H36+G38-H38+G39+G40-H39-H40+G41-H41+G42-H42+G43-H43-H44+G45-H45+G46-H46+G47+E48+G49+G50-H50+E51+C52+G53-H53+G54-H54+G55-H55+G56-H56-H57+G58+C59+D59-F60+G95+G96+G97-H96-H98+C113+G115-H115+G116-H116+G117+G118-H117-H118+E119+G120-H138-H184+G185+G186-H186+E197+G195+G200-H200+C201</f>
        <v>4785</v>
      </c>
      <c r="D365" s="142">
        <f>E132+G133+E212+E214+E215+D260+G260+G263-H261-H262-H263-H264+E275+G274+G276+G278-H277+C316+D315+D320+E322-F317-F318-F321-F323</f>
        <v>4015</v>
      </c>
      <c r="E365" s="47">
        <f>E132+G133+E211+D260+G260-H261-H262+G263-H263-H264+E275+G274+G276+G278-H277+C316+D315+D320-F317-F318-F321-F323</f>
        <v>4015</v>
      </c>
      <c r="H365" s="114"/>
      <c r="L365" s="10"/>
    </row>
    <row r="366" spans="1:12" s="292" customFormat="1" ht="15.75">
      <c r="A366" s="302" t="s">
        <v>121</v>
      </c>
      <c r="B366" s="302"/>
      <c r="C366" s="303">
        <f>-C346+E329-F329+G329-H329+C329</f>
        <v>69000</v>
      </c>
      <c r="D366" s="304"/>
      <c r="E366" s="304"/>
      <c r="F366" s="304"/>
      <c r="G366" s="304"/>
      <c r="H366" s="305"/>
      <c r="I366" s="293"/>
    </row>
    <row r="367" spans="1:12" hidden="1">
      <c r="B367" s="46" t="s">
        <v>49</v>
      </c>
      <c r="C367" s="47">
        <f>-14000-11000-4344</f>
        <v>-29344</v>
      </c>
      <c r="E367" s="89"/>
      <c r="I367" s="49">
        <f>G367-H367</f>
        <v>0</v>
      </c>
    </row>
    <row r="368" spans="1:12" hidden="1">
      <c r="B368" s="46" t="s">
        <v>50</v>
      </c>
      <c r="E368" s="89">
        <v>1770</v>
      </c>
      <c r="I368" s="49">
        <f>G368-H368</f>
        <v>0</v>
      </c>
    </row>
    <row r="369" spans="1:9" hidden="1">
      <c r="B369" s="46" t="s">
        <v>51</v>
      </c>
      <c r="C369" s="264">
        <f>E35+E36+C37+E39+G112-H111-H113+G115+E193-F27</f>
        <v>198194</v>
      </c>
      <c r="D369" s="47">
        <v>0</v>
      </c>
      <c r="E369" s="47">
        <v>207034</v>
      </c>
      <c r="F369" s="47">
        <v>0</v>
      </c>
      <c r="G369" s="47">
        <v>6597</v>
      </c>
      <c r="H369" s="47">
        <v>6597</v>
      </c>
      <c r="I369" s="49">
        <f>G369-H369</f>
        <v>0</v>
      </c>
    </row>
    <row r="370" spans="1:9" hidden="1">
      <c r="A370" s="47"/>
      <c r="B370" s="46" t="s">
        <v>53</v>
      </c>
      <c r="C370" s="47">
        <v>240000</v>
      </c>
      <c r="I370" s="49">
        <f t="shared" ref="I370:I375" si="40">G370-H370</f>
        <v>0</v>
      </c>
    </row>
    <row r="371" spans="1:9" hidden="1">
      <c r="B371" s="46" t="s">
        <v>56</v>
      </c>
      <c r="C371" s="221">
        <f>G65+G66+G68+G69-H64+G297-H296-H297+E238</f>
        <v>2400</v>
      </c>
      <c r="D371" s="47">
        <v>0</v>
      </c>
      <c r="E371" s="47">
        <v>2400</v>
      </c>
      <c r="F371" s="47">
        <v>0</v>
      </c>
      <c r="G371" s="47">
        <v>60138</v>
      </c>
      <c r="H371" s="47">
        <v>60138</v>
      </c>
      <c r="I371" s="49">
        <f t="shared" si="40"/>
        <v>0</v>
      </c>
    </row>
    <row r="372" spans="1:9" hidden="1">
      <c r="B372" s="46" t="s">
        <v>59</v>
      </c>
      <c r="C372" s="220">
        <f>G211+G260-H260+E271</f>
        <v>38400</v>
      </c>
      <c r="D372" s="47">
        <v>0</v>
      </c>
      <c r="E372" s="47">
        <v>2800</v>
      </c>
      <c r="F372" s="47">
        <v>0</v>
      </c>
      <c r="G372" s="188">
        <f>2963+35600</f>
        <v>38563</v>
      </c>
      <c r="H372" s="47">
        <v>2963</v>
      </c>
      <c r="I372" s="49">
        <f t="shared" si="40"/>
        <v>35600</v>
      </c>
    </row>
    <row r="373" spans="1:9" hidden="1">
      <c r="B373" s="46" t="s">
        <v>61</v>
      </c>
      <c r="C373" s="47">
        <v>500000</v>
      </c>
      <c r="I373" s="49">
        <f t="shared" si="40"/>
        <v>0</v>
      </c>
    </row>
    <row r="374" spans="1:9" hidden="1">
      <c r="B374" s="46" t="s">
        <v>30</v>
      </c>
      <c r="I374" s="49">
        <f t="shared" si="40"/>
        <v>0</v>
      </c>
    </row>
    <row r="375" spans="1:9" hidden="1">
      <c r="B375" s="46" t="s">
        <v>62</v>
      </c>
      <c r="C375" s="219">
        <f>E103+G110-H110-H130+C100</f>
        <v>57040</v>
      </c>
      <c r="D375" s="47">
        <v>0</v>
      </c>
      <c r="E375" s="47">
        <v>0</v>
      </c>
      <c r="F375" s="47">
        <v>0</v>
      </c>
      <c r="G375" s="47">
        <v>24739</v>
      </c>
      <c r="H375" s="47">
        <v>55825</v>
      </c>
      <c r="I375" s="218">
        <f t="shared" si="40"/>
        <v>-31086</v>
      </c>
    </row>
    <row r="376" spans="1:9" hidden="1">
      <c r="B376" s="46" t="s">
        <v>52</v>
      </c>
      <c r="C376" s="47">
        <f t="shared" ref="C376:I376" si="41">SUM(C367:C375)</f>
        <v>1006690</v>
      </c>
      <c r="D376" s="47">
        <f t="shared" si="41"/>
        <v>0</v>
      </c>
      <c r="E376" s="47">
        <f t="shared" si="41"/>
        <v>214004</v>
      </c>
      <c r="F376" s="47">
        <f t="shared" si="41"/>
        <v>0</v>
      </c>
      <c r="G376" s="47">
        <f t="shared" si="41"/>
        <v>130037</v>
      </c>
      <c r="H376" s="47">
        <f t="shared" si="41"/>
        <v>125523</v>
      </c>
      <c r="I376" s="47">
        <f t="shared" si="41"/>
        <v>4514</v>
      </c>
    </row>
    <row r="377" spans="1:9" hidden="1">
      <c r="C377" s="114">
        <f>C329+D329+E329-F329</f>
        <v>1006490</v>
      </c>
    </row>
    <row r="378" spans="1:9" hidden="1">
      <c r="C378" s="114">
        <f>C377-C376</f>
        <v>-200</v>
      </c>
    </row>
  </sheetData>
  <mergeCells count="19">
    <mergeCell ref="I111:I112"/>
    <mergeCell ref="I113:I115"/>
    <mergeCell ref="I338:I339"/>
    <mergeCell ref="I1:L1"/>
    <mergeCell ref="I2:L3"/>
    <mergeCell ref="A5:L5"/>
    <mergeCell ref="A331:B331"/>
    <mergeCell ref="E7:E8"/>
    <mergeCell ref="F7:F8"/>
    <mergeCell ref="G7:H7"/>
    <mergeCell ref="A339:A340"/>
    <mergeCell ref="A366:B366"/>
    <mergeCell ref="C366:H366"/>
    <mergeCell ref="A356:B356"/>
    <mergeCell ref="A354:B354"/>
    <mergeCell ref="D7:D8"/>
    <mergeCell ref="C7:C8"/>
    <mergeCell ref="A7:A8"/>
    <mergeCell ref="B7:B8"/>
  </mergeCells>
  <phoneticPr fontId="0" type="noConversion"/>
  <printOptions horizontalCentered="1"/>
  <pageMargins left="0.23" right="0.15748031496062992" top="0.35433070866141736" bottom="0.27559055118110237" header="0.15748031496062992" footer="0.27559055118110237"/>
  <pageSetup paperSize="9" scale="78" orientation="landscape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Департамент финансов ЯО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Полякова Ирина Григорьевна</dc:creator>
  <cp:lastModifiedBy>molchanova</cp:lastModifiedBy>
  <cp:lastPrinted>2010-09-16T11:49:46Z</cp:lastPrinted>
  <dcterms:created xsi:type="dcterms:W3CDTF">2009-11-20T12:52:24Z</dcterms:created>
  <dcterms:modified xsi:type="dcterms:W3CDTF">2010-09-16T13:39:06Z</dcterms:modified>
</cp:coreProperties>
</file>