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<sst xmlns="http://schemas.openxmlformats.org/spreadsheetml/2006/main" count="629" uniqueCount="62">
  <si>
    <t>ИТОГО</t>
  </si>
  <si>
    <t>Наименование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</si>
  <si>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</si>
  <si>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</si>
  <si>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</si>
  <si>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</si>
  <si>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</si>
  <si>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</si>
  <si>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</si>
  <si>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</si>
  <si>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</si>
  <si>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</si>
  <si>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</si>
  <si>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</si>
  <si>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</si>
  <si>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</si>
  <si>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</si>
  <si>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</si>
  <si>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</si>
  <si>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</si>
  <si>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</si>
  <si>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</si>
  <si>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к Закону Ярославской области</t>
  </si>
  <si>
    <t>всего</t>
  </si>
  <si>
    <t>городской округ г.Переславль-Залесский</t>
  </si>
  <si>
    <t>городской округ г.Переславль- Залесский</t>
  </si>
  <si>
    <t>2009 год       (тыс. руб.)</t>
  </si>
  <si>
    <t xml:space="preserve">4. Субвенция на выплату единовременного пособия при всех формах устройства детей, лишенных родительского попечения, в семью </t>
  </si>
  <si>
    <t>в том числе в соответствии                с Указом Президента РФ от 07.05.2008                 № 714</t>
  </si>
  <si>
    <t xml:space="preserve">2009 год (тыс. руб.) </t>
  </si>
  <si>
    <t>Уточнение</t>
  </si>
  <si>
    <t>уточнение</t>
  </si>
  <si>
    <t>14. Субвенция на оказание высокотехнологичной медицинской помощи гражданам Российской Федерации</t>
  </si>
  <si>
    <t>2009 год         (тыс. руб.)</t>
  </si>
  <si>
    <t xml:space="preserve">уточнение </t>
  </si>
  <si>
    <t>РАСПРЕДЕЛЕНИЕ</t>
  </si>
  <si>
    <t>2010 год           (тыс. руб.)</t>
  </si>
  <si>
    <t xml:space="preserve">на 2009 год </t>
  </si>
  <si>
    <t>План      (тыс. руб.)</t>
  </si>
  <si>
    <t xml:space="preserve">9. Субвенция на оплату жилого помещения и коммунальных услуг отдельным категориям граждан, оказание мер социальной поддержки которым относится к ведению Российской Федерации </t>
  </si>
  <si>
    <t>13. Субвенция на оказание высокотехнологичной медицинской помощи в части расходных обязательств Ярославской области</t>
  </si>
  <si>
    <t>1. Субвенция на осуществление первичного воинского учета                                                                    на территориях, где отсутствуют военные комиссариаты</t>
  </si>
  <si>
    <t>2. Субвенция на государственную регистрацию актов                                                    гражданского состояния</t>
  </si>
  <si>
    <t>10. Субвенция на выплату ежемесячного денежного вознаграждения                                                             за классное руководство в государственных и муниципальных общеобразовательных учреждениях                                                             (приоритетный национальный проект "Образование")</t>
  </si>
  <si>
    <t>15. Субвенция на осуществление переданных государственных полномочий по составлению (изменению и дополнению)                                  списков кандидатов в присяжные заседатели федеральных судов                                                            общей юрисдикции в Российской Федерации</t>
  </si>
  <si>
    <t>7. Субвенция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                                                                       в период Великой Отечественной войны, членов семей погибших (умерших) инвалидов войны, участников Великой Отечественной войны,                                                                                                 ветеранов боевых действий, инвалидов и семей, имеющих детей-инвалидов</t>
  </si>
  <si>
    <t>в том числе на 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</si>
  <si>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уточнение августа</t>
  </si>
  <si>
    <t>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</si>
  <si>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6. Субвенция на обеспечение мер социальной поддержки для лиц, награжденных знаком "Почетный донор России"                                                             ("Почетный донор СССР"), в части осуществления  ежегодной денежной выплаты</t>
  </si>
  <si>
    <t xml:space="preserve"> 11. Субвенция на денежные выплаты медицинскому персоналу  фельдшерско-акушерских пунктов, врачам, фельдшерам и медицинским сестрам скорой медицинской помощи </t>
  </si>
  <si>
    <t>17. Субвенция на содержание детей в семьях опекунов (попечителей) и приемных семьях, а также на оплату труда приемных родителей</t>
  </si>
  <si>
    <t>18. Субвенция на обеспечение жилыми помещениями детей-сирот, детей, оставшихся без попечения родителей, а также детей, находящихсяся под опекой (попечительством), не имеющих закрепленного жилого помещения</t>
  </si>
  <si>
    <t>8.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</t>
  </si>
  <si>
    <t>3. Субвенция на возмещение затрат на реализацию мероприятий по организации оздоровительной кампании детей и подростков</t>
  </si>
  <si>
    <t>16. Субвенция на выплату компенсации части родительской платы за содержание ребенка в образовательных учреждениях                                                             Ярославской области, реализующих основную общеобразовательную программу дошкольного образования</t>
  </si>
  <si>
    <t>Приложение 8</t>
  </si>
  <si>
    <t>субвенций бюджетам муниципальных районов (городских округов) Ярославской области за счет средств федерального бюджета  и средств областного бюджета                                              в части софинансирования с федеральным бюджетом</t>
  </si>
  <si>
    <t>19. Субвенция на обеспечение жильем инвалидов войны                                  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
по 3 сентября 1945 года, граждан, награжденных знаком                                    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                                                        Великой Отечественной войны, ветеранов боевых действий, инвалидов и семей, имеющих детей-инвалидов</t>
  </si>
  <si>
    <t xml:space="preserve">20. Субвенция на обеспечение жильем отдельных категорий граждан, установленных Федеральным законом                                                         от 12 января 1995 года № 5-ФЗ "О ветеранах",                                                                                     в соответствии с Указом Президента Российской Федерации                                                              от 7 мая 2008 года № 714 "Об обеспечении жильем ветеранов Великой Отечественной войны                                                                                                        1941 - 1945 годов" </t>
  </si>
  <si>
    <t xml:space="preserve">21. Субвенция на обеспечение жильем отдельных категорий граждан, установленных федеральными законами                                                         от 12 января 1995 года № 5-ФЗ "О ветеранах"                                                                                                      и от 24 ноября 1995 года № 181-ФЗ "О социальной защите инвалидов в Российской Федерации" </t>
  </si>
  <si>
    <t>от 25.12.2009 № 73-з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</si>
</sst>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24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6"/>
  <sheetViews>
    <sheetView tabSelected="1" zoomScaleSheetLayoutView="100" zoomScalePageLayoutView="0" workbookViewId="0" topLeftCell="A1">
      <selection activeCell="A4" sqref="A4"/>
    </sheetView>
  </sheetViews>
  <sheetFormatPr defaultColWidth="9.16015625" defaultRowHeight="12.75"/>
  <cols>
    <col min="1" max="1" width="60" style="1" customWidth="1"/>
    <col min="2" max="2" width="14.66015625" style="1" hidden="1" customWidth="1"/>
    <col min="3" max="3" width="15" style="1" hidden="1" customWidth="1"/>
    <col min="4" max="4" width="14.16015625" style="1" hidden="1" customWidth="1"/>
    <col min="5" max="5" width="14.66015625" style="1" hidden="1" customWidth="1"/>
    <col min="6" max="6" width="12.83203125" style="1" hidden="1" customWidth="1"/>
    <col min="7" max="7" width="13.66015625" style="1" hidden="1" customWidth="1"/>
    <col min="8" max="8" width="15" style="1" hidden="1" customWidth="1"/>
    <col min="9" max="9" width="13" style="1" hidden="1" customWidth="1"/>
    <col min="10" max="10" width="12.83203125" style="1" hidden="1" customWidth="1"/>
    <col min="11" max="11" width="13" style="1" hidden="1" customWidth="1"/>
    <col min="12" max="12" width="12.83203125" style="1" hidden="1" customWidth="1"/>
    <col min="13" max="13" width="13" style="1" hidden="1" customWidth="1"/>
    <col min="14" max="14" width="14.16015625" style="1" customWidth="1"/>
    <col min="15" max="16384" width="9.16015625" style="1" customWidth="1"/>
  </cols>
  <sheetData>
    <row r="1" spans="1:14" ht="15.7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.75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>
      <c r="A3" s="51" t="s">
        <v>61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6" spans="1:14" ht="26.25" customHeight="1">
      <c r="A6" s="50" t="s">
        <v>35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90.75" customHeight="1">
      <c r="A7" s="49" t="s">
        <v>57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8.75" customHeight="1">
      <c r="A8" s="50" t="s">
        <v>37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2:14" ht="12.75" hidden="1">
      <c r="B9" s="1" t="e">
        <f>B35+B63+B89+B115+B141+B167+B193+#REF!+B229+B255+B281+#REF!+B287+B293+B303+B329+B354+#REF!</f>
        <v>#REF!</v>
      </c>
      <c r="C9" s="1" t="e">
        <f>D35+D63+D89+D115+D141+D167+#REF!+E229+E255+E281+#REF!+E287+E293+E303+E329+E354+#REF!+D193</f>
        <v>#REF!</v>
      </c>
      <c r="D9" s="1" t="e">
        <f>F35+F63+F89+F115+F141+F167+F193+#REF!+F229+F255+F281+#REF!+F287+H293+F303+F329+F354+#REF!</f>
        <v>#REF!</v>
      </c>
      <c r="F9" s="1" t="e">
        <f>F35+F63+F89+F115+F141+F167+F193+#REF!+F229+F255+F281+F287+F293+F303+F329+F354+F379</f>
        <v>#REF!</v>
      </c>
      <c r="G9" s="1" t="e">
        <f>G35+G63+G89+G115+G141+G167+#REF!+G229+G255+G281+G287+G293+G303+G329+G354+G379+#REF!</f>
        <v>#REF!</v>
      </c>
      <c r="H9" s="1" t="e">
        <f>H35+H63+H89+H115+H141+H167+#REF!+H229+H255+H281+H287+H293+H303+H329+H354+H379+H193+H405+H430+#REF!</f>
        <v>#REF!</v>
      </c>
      <c r="I9" s="1" t="e">
        <f>I35+I63+I89+I115+I141+I167+#REF!+I229+I255+I281+I287+I293+I303+I329+I354+I379+I193+I405+I430+#REF!</f>
        <v>#REF!</v>
      </c>
      <c r="J9" s="1">
        <f>J35+J63+J89+J115+J141+J167+J229+J255+J281+J287+J293+J303+J329+J354+J379+J193+J405+J430+J203+J455</f>
        <v>1956522</v>
      </c>
      <c r="K9" s="1">
        <f>K35+K63+K89+K115+K141+K167+K229+K255+K281+K287+K293+K303+K329+K354+K379+K193+K405+K430+K203+K455</f>
        <v>-384016</v>
      </c>
      <c r="L9" s="1">
        <f>L35+L63+L89+L115+L141+L167+L203+L229+L255+L281+L287+L293+L303+L329+L354+L379+L405+L430+L455</f>
        <v>1825332</v>
      </c>
      <c r="M9" s="1">
        <f>M35+M63+M89+M115+M141+M167+M203+M229+M255+M281+M287+M293+M303+M329+M354+M379+M405+M430+M455</f>
        <v>862</v>
      </c>
      <c r="N9" s="1">
        <f>N35+N63+N89+N115+N141+N167+N203+N229+N255+N281+N287+N293+N303+N329+N354+N379+N405+N430+N455</f>
        <v>1826194</v>
      </c>
    </row>
    <row r="11" spans="1:14" s="4" customFormat="1" ht="51" customHeight="1" hidden="1">
      <c r="A11" s="38" t="s">
        <v>41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2:4" ht="12.75" customHeight="1" hidden="1">
      <c r="B12" s="3"/>
      <c r="D12" s="3"/>
    </row>
    <row r="13" spans="1:14" ht="48.75" customHeight="1" hidden="1">
      <c r="A13" s="5" t="s">
        <v>1</v>
      </c>
      <c r="B13" s="5" t="s">
        <v>26</v>
      </c>
      <c r="C13" s="5"/>
      <c r="D13" s="5" t="s">
        <v>31</v>
      </c>
      <c r="E13" s="5"/>
      <c r="F13" s="5" t="s">
        <v>26</v>
      </c>
      <c r="G13" s="5" t="s">
        <v>31</v>
      </c>
      <c r="H13" s="5" t="s">
        <v>38</v>
      </c>
      <c r="I13" s="5" t="s">
        <v>31</v>
      </c>
      <c r="J13" s="5" t="s">
        <v>38</v>
      </c>
      <c r="K13" s="5" t="s">
        <v>31</v>
      </c>
      <c r="L13" s="5" t="s">
        <v>38</v>
      </c>
      <c r="M13" s="5" t="s">
        <v>31</v>
      </c>
      <c r="N13" s="5" t="s">
        <v>38</v>
      </c>
    </row>
    <row r="14" spans="1:14" ht="15.75" hidden="1">
      <c r="A14" s="2" t="s">
        <v>19</v>
      </c>
      <c r="B14" s="2"/>
      <c r="C14" s="2"/>
      <c r="D14" s="2"/>
      <c r="E14" s="2"/>
      <c r="F14" s="2"/>
      <c r="G14" s="7"/>
      <c r="H14" s="2"/>
      <c r="I14" s="7"/>
      <c r="J14" s="2"/>
      <c r="K14" s="7"/>
      <c r="L14" s="2"/>
      <c r="M14" s="7"/>
      <c r="N14" s="2"/>
    </row>
    <row r="15" spans="1:14" ht="15.75" hidden="1">
      <c r="A15" s="2" t="s">
        <v>21</v>
      </c>
      <c r="B15" s="6"/>
      <c r="C15" s="6"/>
      <c r="D15" s="6"/>
      <c r="E15" s="6"/>
      <c r="F15" s="6"/>
      <c r="G15" s="7"/>
      <c r="H15" s="6"/>
      <c r="I15" s="7"/>
      <c r="J15" s="6"/>
      <c r="K15" s="7"/>
      <c r="L15" s="6"/>
      <c r="M15" s="7"/>
      <c r="N15" s="6"/>
    </row>
    <row r="16" spans="1:14" ht="15.75" hidden="1">
      <c r="A16" s="2" t="s">
        <v>2</v>
      </c>
      <c r="B16" s="2">
        <v>1261</v>
      </c>
      <c r="C16" s="2"/>
      <c r="D16" s="2"/>
      <c r="E16" s="2"/>
      <c r="F16" s="2">
        <f aca="true" t="shared" si="0" ref="F16:F34">B16+D16</f>
        <v>1261</v>
      </c>
      <c r="G16" s="2"/>
      <c r="H16" s="2">
        <f aca="true" t="shared" si="1" ref="H16:H34">F16+G16</f>
        <v>1261</v>
      </c>
      <c r="I16" s="2"/>
      <c r="J16" s="2">
        <f>H16+I16</f>
        <v>1261</v>
      </c>
      <c r="K16" s="2"/>
      <c r="L16" s="2">
        <f>J16+K16</f>
        <v>1261</v>
      </c>
      <c r="M16" s="2"/>
      <c r="N16" s="2">
        <f>L16+M16</f>
        <v>1261</v>
      </c>
    </row>
    <row r="17" spans="1:14" ht="15.75" hidden="1">
      <c r="A17" s="2" t="s">
        <v>3</v>
      </c>
      <c r="B17" s="2">
        <v>1233</v>
      </c>
      <c r="C17" s="2"/>
      <c r="D17" s="2"/>
      <c r="E17" s="2"/>
      <c r="F17" s="2">
        <f t="shared" si="0"/>
        <v>1233</v>
      </c>
      <c r="G17" s="2"/>
      <c r="H17" s="2">
        <f t="shared" si="1"/>
        <v>1233</v>
      </c>
      <c r="I17" s="2"/>
      <c r="J17" s="2">
        <f aca="true" t="shared" si="2" ref="J17:J34">H17+I17</f>
        <v>1233</v>
      </c>
      <c r="K17" s="2"/>
      <c r="L17" s="2">
        <f aca="true" t="shared" si="3" ref="L17:L34">J17+K17</f>
        <v>1233</v>
      </c>
      <c r="M17" s="2"/>
      <c r="N17" s="2">
        <f aca="true" t="shared" si="4" ref="N17:N34">L17+M17</f>
        <v>1233</v>
      </c>
    </row>
    <row r="18" spans="1:14" ht="15.75" hidden="1">
      <c r="A18" s="2" t="s">
        <v>20</v>
      </c>
      <c r="B18" s="2"/>
      <c r="C18" s="2"/>
      <c r="D18" s="2"/>
      <c r="E18" s="2"/>
      <c r="F18" s="2">
        <f t="shared" si="0"/>
        <v>0</v>
      </c>
      <c r="G18" s="2"/>
      <c r="H18" s="2">
        <f t="shared" si="1"/>
        <v>0</v>
      </c>
      <c r="I18" s="2"/>
      <c r="J18" s="2">
        <f t="shared" si="2"/>
        <v>0</v>
      </c>
      <c r="K18" s="2"/>
      <c r="L18" s="2">
        <f t="shared" si="3"/>
        <v>0</v>
      </c>
      <c r="M18" s="2"/>
      <c r="N18" s="2">
        <f t="shared" si="4"/>
        <v>0</v>
      </c>
    </row>
    <row r="19" spans="1:14" ht="15.75" hidden="1">
      <c r="A19" s="2" t="s">
        <v>4</v>
      </c>
      <c r="B19" s="2">
        <v>603</v>
      </c>
      <c r="C19" s="2"/>
      <c r="D19" s="2"/>
      <c r="E19" s="2"/>
      <c r="F19" s="2">
        <f t="shared" si="0"/>
        <v>603</v>
      </c>
      <c r="G19" s="2"/>
      <c r="H19" s="2">
        <f t="shared" si="1"/>
        <v>603</v>
      </c>
      <c r="I19" s="2"/>
      <c r="J19" s="2">
        <f t="shared" si="2"/>
        <v>603</v>
      </c>
      <c r="K19" s="2"/>
      <c r="L19" s="2">
        <f t="shared" si="3"/>
        <v>603</v>
      </c>
      <c r="M19" s="2"/>
      <c r="N19" s="2">
        <f t="shared" si="4"/>
        <v>603</v>
      </c>
    </row>
    <row r="20" spans="1:14" ht="15.75" hidden="1">
      <c r="A20" s="2" t="s">
        <v>5</v>
      </c>
      <c r="B20" s="2">
        <v>604</v>
      </c>
      <c r="C20" s="2"/>
      <c r="D20" s="2"/>
      <c r="E20" s="2"/>
      <c r="F20" s="2">
        <f t="shared" si="0"/>
        <v>604</v>
      </c>
      <c r="G20" s="2"/>
      <c r="H20" s="2">
        <f t="shared" si="1"/>
        <v>604</v>
      </c>
      <c r="I20" s="2"/>
      <c r="J20" s="2">
        <f t="shared" si="2"/>
        <v>604</v>
      </c>
      <c r="K20" s="2"/>
      <c r="L20" s="2">
        <f t="shared" si="3"/>
        <v>604</v>
      </c>
      <c r="M20" s="2"/>
      <c r="N20" s="2">
        <f t="shared" si="4"/>
        <v>604</v>
      </c>
    </row>
    <row r="21" spans="1:14" ht="15.75" hidden="1">
      <c r="A21" s="2" t="s">
        <v>6</v>
      </c>
      <c r="B21" s="2">
        <v>165</v>
      </c>
      <c r="C21" s="2"/>
      <c r="D21" s="2"/>
      <c r="E21" s="2"/>
      <c r="F21" s="2">
        <f t="shared" si="0"/>
        <v>165</v>
      </c>
      <c r="G21" s="2"/>
      <c r="H21" s="2">
        <f t="shared" si="1"/>
        <v>165</v>
      </c>
      <c r="I21" s="2"/>
      <c r="J21" s="2">
        <f t="shared" si="2"/>
        <v>165</v>
      </c>
      <c r="K21" s="2"/>
      <c r="L21" s="2">
        <f t="shared" si="3"/>
        <v>165</v>
      </c>
      <c r="M21" s="2"/>
      <c r="N21" s="2">
        <f t="shared" si="4"/>
        <v>165</v>
      </c>
    </row>
    <row r="22" spans="1:14" ht="15.75" hidden="1">
      <c r="A22" s="2" t="s">
        <v>7</v>
      </c>
      <c r="B22" s="2">
        <v>220</v>
      </c>
      <c r="C22" s="2"/>
      <c r="D22" s="2"/>
      <c r="E22" s="2"/>
      <c r="F22" s="2">
        <f t="shared" si="0"/>
        <v>220</v>
      </c>
      <c r="G22" s="2"/>
      <c r="H22" s="2">
        <f t="shared" si="1"/>
        <v>220</v>
      </c>
      <c r="I22" s="2"/>
      <c r="J22" s="2">
        <f t="shared" si="2"/>
        <v>220</v>
      </c>
      <c r="K22" s="2"/>
      <c r="L22" s="2">
        <f t="shared" si="3"/>
        <v>220</v>
      </c>
      <c r="M22" s="2"/>
      <c r="N22" s="2">
        <f t="shared" si="4"/>
        <v>220</v>
      </c>
    </row>
    <row r="23" spans="1:14" ht="15.75" hidden="1">
      <c r="A23" s="2" t="s">
        <v>8</v>
      </c>
      <c r="B23" s="2">
        <v>110</v>
      </c>
      <c r="C23" s="2"/>
      <c r="D23" s="2"/>
      <c r="E23" s="2"/>
      <c r="F23" s="2">
        <f t="shared" si="0"/>
        <v>110</v>
      </c>
      <c r="G23" s="2"/>
      <c r="H23" s="2">
        <f t="shared" si="1"/>
        <v>110</v>
      </c>
      <c r="I23" s="2"/>
      <c r="J23" s="2">
        <f t="shared" si="2"/>
        <v>110</v>
      </c>
      <c r="K23" s="2"/>
      <c r="L23" s="2">
        <f t="shared" si="3"/>
        <v>110</v>
      </c>
      <c r="M23" s="2"/>
      <c r="N23" s="2">
        <f t="shared" si="4"/>
        <v>110</v>
      </c>
    </row>
    <row r="24" spans="1:14" ht="15.75" hidden="1">
      <c r="A24" s="2" t="s">
        <v>9</v>
      </c>
      <c r="B24" s="2">
        <v>466</v>
      </c>
      <c r="C24" s="2"/>
      <c r="D24" s="2"/>
      <c r="E24" s="2"/>
      <c r="F24" s="2">
        <f t="shared" si="0"/>
        <v>466</v>
      </c>
      <c r="G24" s="2"/>
      <c r="H24" s="2">
        <f t="shared" si="1"/>
        <v>466</v>
      </c>
      <c r="I24" s="2"/>
      <c r="J24" s="2">
        <f t="shared" si="2"/>
        <v>466</v>
      </c>
      <c r="K24" s="2"/>
      <c r="L24" s="2">
        <f t="shared" si="3"/>
        <v>466</v>
      </c>
      <c r="M24" s="2"/>
      <c r="N24" s="2">
        <f t="shared" si="4"/>
        <v>466</v>
      </c>
    </row>
    <row r="25" spans="1:14" ht="15.75" hidden="1">
      <c r="A25" s="2" t="s">
        <v>10</v>
      </c>
      <c r="B25" s="2">
        <v>466</v>
      </c>
      <c r="C25" s="2"/>
      <c r="D25" s="2"/>
      <c r="E25" s="2"/>
      <c r="F25" s="2">
        <f t="shared" si="0"/>
        <v>466</v>
      </c>
      <c r="G25" s="2"/>
      <c r="H25" s="2">
        <f t="shared" si="1"/>
        <v>466</v>
      </c>
      <c r="I25" s="2"/>
      <c r="J25" s="2">
        <f t="shared" si="2"/>
        <v>466</v>
      </c>
      <c r="K25" s="2"/>
      <c r="L25" s="2">
        <f t="shared" si="3"/>
        <v>466</v>
      </c>
      <c r="M25" s="2"/>
      <c r="N25" s="2">
        <f t="shared" si="4"/>
        <v>466</v>
      </c>
    </row>
    <row r="26" spans="1:14" ht="15.75" hidden="1">
      <c r="A26" s="2" t="s">
        <v>11</v>
      </c>
      <c r="B26" s="2">
        <v>329</v>
      </c>
      <c r="C26" s="2"/>
      <c r="D26" s="2"/>
      <c r="E26" s="2"/>
      <c r="F26" s="2">
        <f t="shared" si="0"/>
        <v>329</v>
      </c>
      <c r="G26" s="2"/>
      <c r="H26" s="2">
        <f t="shared" si="1"/>
        <v>329</v>
      </c>
      <c r="I26" s="2"/>
      <c r="J26" s="2">
        <f t="shared" si="2"/>
        <v>329</v>
      </c>
      <c r="K26" s="2"/>
      <c r="L26" s="2">
        <f t="shared" si="3"/>
        <v>329</v>
      </c>
      <c r="M26" s="2"/>
      <c r="N26" s="2">
        <f t="shared" si="4"/>
        <v>329</v>
      </c>
    </row>
    <row r="27" spans="1:14" ht="15.75" hidden="1">
      <c r="A27" s="2" t="s">
        <v>18</v>
      </c>
      <c r="B27" s="2">
        <v>357</v>
      </c>
      <c r="C27" s="2"/>
      <c r="D27" s="2"/>
      <c r="E27" s="2"/>
      <c r="F27" s="2">
        <f t="shared" si="0"/>
        <v>357</v>
      </c>
      <c r="G27" s="2"/>
      <c r="H27" s="2">
        <f t="shared" si="1"/>
        <v>357</v>
      </c>
      <c r="I27" s="2"/>
      <c r="J27" s="2">
        <f t="shared" si="2"/>
        <v>357</v>
      </c>
      <c r="K27" s="2"/>
      <c r="L27" s="2">
        <f t="shared" si="3"/>
        <v>357</v>
      </c>
      <c r="M27" s="2"/>
      <c r="N27" s="2">
        <f t="shared" si="4"/>
        <v>357</v>
      </c>
    </row>
    <row r="28" spans="1:14" ht="15.75" hidden="1">
      <c r="A28" s="2" t="s">
        <v>12</v>
      </c>
      <c r="B28" s="2">
        <v>548</v>
      </c>
      <c r="C28" s="2"/>
      <c r="D28" s="2"/>
      <c r="E28" s="2"/>
      <c r="F28" s="2">
        <f t="shared" si="0"/>
        <v>548</v>
      </c>
      <c r="G28" s="2"/>
      <c r="H28" s="2">
        <f t="shared" si="1"/>
        <v>548</v>
      </c>
      <c r="I28" s="2"/>
      <c r="J28" s="2">
        <f t="shared" si="2"/>
        <v>548</v>
      </c>
      <c r="K28" s="2"/>
      <c r="L28" s="2">
        <f t="shared" si="3"/>
        <v>548</v>
      </c>
      <c r="M28" s="2"/>
      <c r="N28" s="2">
        <f t="shared" si="4"/>
        <v>548</v>
      </c>
    </row>
    <row r="29" spans="1:14" ht="15.75" hidden="1">
      <c r="A29" s="2" t="s">
        <v>13</v>
      </c>
      <c r="B29" s="2">
        <v>548</v>
      </c>
      <c r="C29" s="2"/>
      <c r="D29" s="2"/>
      <c r="E29" s="2"/>
      <c r="F29" s="2">
        <f t="shared" si="0"/>
        <v>548</v>
      </c>
      <c r="G29" s="2"/>
      <c r="H29" s="2">
        <f t="shared" si="1"/>
        <v>548</v>
      </c>
      <c r="I29" s="2"/>
      <c r="J29" s="2">
        <f t="shared" si="2"/>
        <v>548</v>
      </c>
      <c r="K29" s="2"/>
      <c r="L29" s="2">
        <f t="shared" si="3"/>
        <v>548</v>
      </c>
      <c r="M29" s="2"/>
      <c r="N29" s="2">
        <f t="shared" si="4"/>
        <v>548</v>
      </c>
    </row>
    <row r="30" spans="1:14" ht="15.75" hidden="1">
      <c r="A30" s="2" t="s">
        <v>14</v>
      </c>
      <c r="B30" s="2">
        <v>521</v>
      </c>
      <c r="C30" s="2"/>
      <c r="D30" s="2"/>
      <c r="E30" s="2"/>
      <c r="F30" s="2">
        <f t="shared" si="0"/>
        <v>521</v>
      </c>
      <c r="G30" s="2"/>
      <c r="H30" s="2">
        <f t="shared" si="1"/>
        <v>521</v>
      </c>
      <c r="I30" s="2"/>
      <c r="J30" s="2">
        <f t="shared" si="2"/>
        <v>521</v>
      </c>
      <c r="K30" s="2"/>
      <c r="L30" s="2">
        <f t="shared" si="3"/>
        <v>521</v>
      </c>
      <c r="M30" s="2"/>
      <c r="N30" s="2">
        <f t="shared" si="4"/>
        <v>521</v>
      </c>
    </row>
    <row r="31" spans="1:14" ht="15.75" hidden="1">
      <c r="A31" s="2" t="s">
        <v>15</v>
      </c>
      <c r="B31" s="2">
        <v>411</v>
      </c>
      <c r="C31" s="2"/>
      <c r="D31" s="2"/>
      <c r="E31" s="2"/>
      <c r="F31" s="2">
        <f t="shared" si="0"/>
        <v>411</v>
      </c>
      <c r="G31" s="2"/>
      <c r="H31" s="2">
        <f t="shared" si="1"/>
        <v>411</v>
      </c>
      <c r="I31" s="2"/>
      <c r="J31" s="2">
        <f t="shared" si="2"/>
        <v>411</v>
      </c>
      <c r="K31" s="2"/>
      <c r="L31" s="2">
        <f t="shared" si="3"/>
        <v>411</v>
      </c>
      <c r="M31" s="2"/>
      <c r="N31" s="2">
        <f t="shared" si="4"/>
        <v>411</v>
      </c>
    </row>
    <row r="32" spans="1:14" ht="15.75" hidden="1">
      <c r="A32" s="2" t="s">
        <v>16</v>
      </c>
      <c r="B32" s="2">
        <v>412</v>
      </c>
      <c r="C32" s="2"/>
      <c r="D32" s="2"/>
      <c r="E32" s="2"/>
      <c r="F32" s="2">
        <f t="shared" si="0"/>
        <v>412</v>
      </c>
      <c r="G32" s="2"/>
      <c r="H32" s="2">
        <f t="shared" si="1"/>
        <v>412</v>
      </c>
      <c r="I32" s="2"/>
      <c r="J32" s="2">
        <f t="shared" si="2"/>
        <v>412</v>
      </c>
      <c r="K32" s="2"/>
      <c r="L32" s="2">
        <f t="shared" si="3"/>
        <v>412</v>
      </c>
      <c r="M32" s="2"/>
      <c r="N32" s="2">
        <f t="shared" si="4"/>
        <v>412</v>
      </c>
    </row>
    <row r="33" spans="1:14" ht="15.75" hidden="1">
      <c r="A33" s="2" t="s">
        <v>2</v>
      </c>
      <c r="B33" s="2"/>
      <c r="C33" s="2"/>
      <c r="D33" s="2"/>
      <c r="E33" s="2"/>
      <c r="F33" s="2">
        <f t="shared" si="0"/>
        <v>0</v>
      </c>
      <c r="G33" s="2"/>
      <c r="H33" s="2">
        <f t="shared" si="1"/>
        <v>0</v>
      </c>
      <c r="I33" s="2"/>
      <c r="J33" s="2">
        <f t="shared" si="2"/>
        <v>0</v>
      </c>
      <c r="K33" s="2"/>
      <c r="L33" s="2">
        <f t="shared" si="3"/>
        <v>0</v>
      </c>
      <c r="M33" s="2"/>
      <c r="N33" s="2">
        <f t="shared" si="4"/>
        <v>0</v>
      </c>
    </row>
    <row r="34" spans="1:14" ht="15.75" hidden="1">
      <c r="A34" s="2" t="s">
        <v>17</v>
      </c>
      <c r="B34" s="2">
        <v>1535</v>
      </c>
      <c r="C34" s="2"/>
      <c r="D34" s="2"/>
      <c r="E34" s="2"/>
      <c r="F34" s="2">
        <f t="shared" si="0"/>
        <v>1535</v>
      </c>
      <c r="G34" s="2"/>
      <c r="H34" s="2">
        <f t="shared" si="1"/>
        <v>1535</v>
      </c>
      <c r="I34" s="2"/>
      <c r="J34" s="2">
        <f t="shared" si="2"/>
        <v>1535</v>
      </c>
      <c r="K34" s="2"/>
      <c r="L34" s="2">
        <f t="shared" si="3"/>
        <v>1535</v>
      </c>
      <c r="M34" s="2"/>
      <c r="N34" s="2">
        <f t="shared" si="4"/>
        <v>1535</v>
      </c>
    </row>
    <row r="35" spans="1:14" ht="15.75" hidden="1">
      <c r="A35" s="2" t="s">
        <v>0</v>
      </c>
      <c r="B35" s="2">
        <f>SUM(B14:B34)</f>
        <v>9789</v>
      </c>
      <c r="C35" s="2"/>
      <c r="D35" s="2"/>
      <c r="E35" s="2"/>
      <c r="F35" s="2">
        <f aca="true" t="shared" si="5" ref="F35:L35">SUM(F16:F34)</f>
        <v>9789</v>
      </c>
      <c r="G35" s="2">
        <f t="shared" si="5"/>
        <v>0</v>
      </c>
      <c r="H35" s="2">
        <f t="shared" si="5"/>
        <v>9789</v>
      </c>
      <c r="I35" s="2">
        <f t="shared" si="5"/>
        <v>0</v>
      </c>
      <c r="J35" s="2">
        <f t="shared" si="5"/>
        <v>9789</v>
      </c>
      <c r="K35" s="2">
        <f t="shared" si="5"/>
        <v>0</v>
      </c>
      <c r="L35" s="2">
        <f t="shared" si="5"/>
        <v>9789</v>
      </c>
      <c r="M35" s="2">
        <f>SUM(M16:M34)</f>
        <v>0</v>
      </c>
      <c r="N35" s="2">
        <f>SUM(N16:N34)</f>
        <v>9789</v>
      </c>
    </row>
    <row r="36" ht="12.75" hidden="1"/>
    <row r="37" ht="12.75" hidden="1"/>
    <row r="38" spans="1:14" s="4" customFormat="1" ht="51" customHeight="1" hidden="1">
      <c r="A38" s="38" t="s">
        <v>42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2:4" ht="12.75" customHeight="1" hidden="1">
      <c r="B39" s="3"/>
      <c r="D39" s="3"/>
    </row>
    <row r="40" spans="1:14" ht="50.25" customHeight="1" hidden="1">
      <c r="A40" s="5" t="s">
        <v>1</v>
      </c>
      <c r="B40" s="5" t="s">
        <v>26</v>
      </c>
      <c r="C40" s="5"/>
      <c r="D40" s="5" t="s">
        <v>31</v>
      </c>
      <c r="E40" s="5"/>
      <c r="F40" s="5" t="s">
        <v>26</v>
      </c>
      <c r="G40" s="5" t="s">
        <v>31</v>
      </c>
      <c r="H40" s="5" t="s">
        <v>38</v>
      </c>
      <c r="I40" s="5" t="s">
        <v>31</v>
      </c>
      <c r="J40" s="5" t="s">
        <v>38</v>
      </c>
      <c r="K40" s="5" t="s">
        <v>31</v>
      </c>
      <c r="L40" s="5" t="s">
        <v>38</v>
      </c>
      <c r="M40" s="5" t="s">
        <v>31</v>
      </c>
      <c r="N40" s="5" t="s">
        <v>38</v>
      </c>
    </row>
    <row r="41" spans="1:14" ht="15.75" hidden="1">
      <c r="A41" s="2" t="s">
        <v>19</v>
      </c>
      <c r="B41" s="2">
        <v>15790</v>
      </c>
      <c r="C41" s="2"/>
      <c r="D41" s="2">
        <v>457</v>
      </c>
      <c r="E41" s="2"/>
      <c r="F41" s="2">
        <f aca="true" t="shared" si="6" ref="F41:F62">B41+D41</f>
        <v>16247</v>
      </c>
      <c r="G41" s="2"/>
      <c r="H41" s="2">
        <f aca="true" t="shared" si="7" ref="H41:H62">F41+G41</f>
        <v>16247</v>
      </c>
      <c r="I41" s="2"/>
      <c r="J41" s="2">
        <f aca="true" t="shared" si="8" ref="J41:J62">H41+I41</f>
        <v>16247</v>
      </c>
      <c r="K41" s="2"/>
      <c r="L41" s="2">
        <f aca="true" t="shared" si="9" ref="L41:L62">J41+K41</f>
        <v>16247</v>
      </c>
      <c r="M41" s="2"/>
      <c r="N41" s="2">
        <f aca="true" t="shared" si="10" ref="N41:N62">L41+M41</f>
        <v>16247</v>
      </c>
    </row>
    <row r="42" spans="1:14" ht="15.75" hidden="1">
      <c r="A42" s="2" t="s">
        <v>21</v>
      </c>
      <c r="B42" s="6">
        <v>5700</v>
      </c>
      <c r="C42" s="6"/>
      <c r="D42" s="6">
        <v>-159</v>
      </c>
      <c r="E42" s="6"/>
      <c r="F42" s="2">
        <f t="shared" si="6"/>
        <v>5541</v>
      </c>
      <c r="G42" s="2"/>
      <c r="H42" s="2">
        <f t="shared" si="7"/>
        <v>5541</v>
      </c>
      <c r="I42" s="2"/>
      <c r="J42" s="2">
        <f t="shared" si="8"/>
        <v>5541</v>
      </c>
      <c r="K42" s="2">
        <v>270</v>
      </c>
      <c r="L42" s="2">
        <f t="shared" si="9"/>
        <v>5811</v>
      </c>
      <c r="M42" s="2"/>
      <c r="N42" s="2">
        <f t="shared" si="10"/>
        <v>5811</v>
      </c>
    </row>
    <row r="43" spans="1:14" ht="15.75" hidden="1">
      <c r="A43" s="2" t="s">
        <v>25</v>
      </c>
      <c r="B43" s="6">
        <v>1700</v>
      </c>
      <c r="C43" s="6"/>
      <c r="D43" s="6"/>
      <c r="E43" s="6"/>
      <c r="F43" s="2">
        <f t="shared" si="6"/>
        <v>1700</v>
      </c>
      <c r="G43" s="2"/>
      <c r="H43" s="2">
        <f t="shared" si="7"/>
        <v>1700</v>
      </c>
      <c r="I43" s="2"/>
      <c r="J43" s="2">
        <f t="shared" si="8"/>
        <v>1700</v>
      </c>
      <c r="K43" s="2">
        <v>200</v>
      </c>
      <c r="L43" s="2">
        <f t="shared" si="9"/>
        <v>1900</v>
      </c>
      <c r="M43" s="2"/>
      <c r="N43" s="2">
        <f t="shared" si="10"/>
        <v>1900</v>
      </c>
    </row>
    <row r="44" spans="1:14" ht="15.75" hidden="1">
      <c r="A44" s="2" t="s">
        <v>2</v>
      </c>
      <c r="B44" s="2">
        <v>1150</v>
      </c>
      <c r="C44" s="2"/>
      <c r="D44" s="2">
        <v>-120</v>
      </c>
      <c r="E44" s="2"/>
      <c r="F44" s="2">
        <f t="shared" si="6"/>
        <v>1030</v>
      </c>
      <c r="G44" s="2"/>
      <c r="H44" s="2">
        <f t="shared" si="7"/>
        <v>1030</v>
      </c>
      <c r="I44" s="2"/>
      <c r="J44" s="2">
        <f t="shared" si="8"/>
        <v>1030</v>
      </c>
      <c r="K44" s="2"/>
      <c r="L44" s="2">
        <f t="shared" si="9"/>
        <v>1030</v>
      </c>
      <c r="M44" s="2"/>
      <c r="N44" s="2">
        <f t="shared" si="10"/>
        <v>1030</v>
      </c>
    </row>
    <row r="45" spans="1:14" ht="15.75" hidden="1">
      <c r="A45" s="2" t="s">
        <v>3</v>
      </c>
      <c r="B45" s="2">
        <v>5500</v>
      </c>
      <c r="C45" s="2"/>
      <c r="D45" s="2">
        <v>-55</v>
      </c>
      <c r="E45" s="2"/>
      <c r="F45" s="2">
        <f t="shared" si="6"/>
        <v>5445</v>
      </c>
      <c r="G45" s="2"/>
      <c r="H45" s="2">
        <f t="shared" si="7"/>
        <v>5445</v>
      </c>
      <c r="I45" s="2">
        <v>-2750</v>
      </c>
      <c r="J45" s="2">
        <f t="shared" si="8"/>
        <v>2695</v>
      </c>
      <c r="K45" s="2"/>
      <c r="L45" s="2">
        <f t="shared" si="9"/>
        <v>2695</v>
      </c>
      <c r="M45" s="2"/>
      <c r="N45" s="2">
        <f t="shared" si="10"/>
        <v>2695</v>
      </c>
    </row>
    <row r="46" spans="1:14" ht="15.75" hidden="1">
      <c r="A46" s="2" t="s">
        <v>20</v>
      </c>
      <c r="B46" s="2"/>
      <c r="C46" s="2"/>
      <c r="D46" s="2"/>
      <c r="E46" s="2"/>
      <c r="F46" s="2">
        <f t="shared" si="6"/>
        <v>0</v>
      </c>
      <c r="G46" s="2"/>
      <c r="H46" s="2">
        <f t="shared" si="7"/>
        <v>0</v>
      </c>
      <c r="I46" s="2"/>
      <c r="J46" s="2">
        <f t="shared" si="8"/>
        <v>0</v>
      </c>
      <c r="K46" s="2"/>
      <c r="L46" s="2">
        <f t="shared" si="9"/>
        <v>0</v>
      </c>
      <c r="M46" s="2"/>
      <c r="N46" s="2">
        <f t="shared" si="10"/>
        <v>0</v>
      </c>
    </row>
    <row r="47" spans="1:14" ht="15.75" hidden="1">
      <c r="A47" s="2" t="s">
        <v>4</v>
      </c>
      <c r="B47" s="2">
        <v>1800</v>
      </c>
      <c r="C47" s="2"/>
      <c r="D47" s="2"/>
      <c r="E47" s="2"/>
      <c r="F47" s="2">
        <f t="shared" si="6"/>
        <v>1800</v>
      </c>
      <c r="G47" s="2"/>
      <c r="H47" s="2">
        <f t="shared" si="7"/>
        <v>1800</v>
      </c>
      <c r="I47" s="2"/>
      <c r="J47" s="2">
        <f t="shared" si="8"/>
        <v>1800</v>
      </c>
      <c r="K47" s="2"/>
      <c r="L47" s="2">
        <f t="shared" si="9"/>
        <v>1800</v>
      </c>
      <c r="M47" s="2"/>
      <c r="N47" s="2">
        <f t="shared" si="10"/>
        <v>1800</v>
      </c>
    </row>
    <row r="48" spans="1:14" ht="15.75" hidden="1">
      <c r="A48" s="2" t="s">
        <v>5</v>
      </c>
      <c r="B48" s="2">
        <v>2150</v>
      </c>
      <c r="C48" s="2"/>
      <c r="D48" s="2"/>
      <c r="E48" s="2"/>
      <c r="F48" s="2">
        <f t="shared" si="6"/>
        <v>2150</v>
      </c>
      <c r="G48" s="2"/>
      <c r="H48" s="2">
        <f t="shared" si="7"/>
        <v>2150</v>
      </c>
      <c r="I48" s="2"/>
      <c r="J48" s="2">
        <f t="shared" si="8"/>
        <v>2150</v>
      </c>
      <c r="K48" s="2">
        <v>190</v>
      </c>
      <c r="L48" s="2">
        <f t="shared" si="9"/>
        <v>2340</v>
      </c>
      <c r="M48" s="2"/>
      <c r="N48" s="2">
        <f t="shared" si="10"/>
        <v>2340</v>
      </c>
    </row>
    <row r="49" spans="1:14" ht="15.75" hidden="1">
      <c r="A49" s="2" t="s">
        <v>6</v>
      </c>
      <c r="B49" s="2">
        <v>800</v>
      </c>
      <c r="C49" s="2"/>
      <c r="D49" s="2">
        <v>-38</v>
      </c>
      <c r="E49" s="2"/>
      <c r="F49" s="2">
        <f t="shared" si="6"/>
        <v>762</v>
      </c>
      <c r="G49" s="2"/>
      <c r="H49" s="2">
        <f t="shared" si="7"/>
        <v>762</v>
      </c>
      <c r="I49" s="2">
        <v>62</v>
      </c>
      <c r="J49" s="2">
        <f t="shared" si="8"/>
        <v>824</v>
      </c>
      <c r="K49" s="2">
        <v>60</v>
      </c>
      <c r="L49" s="2">
        <f t="shared" si="9"/>
        <v>884</v>
      </c>
      <c r="M49" s="2"/>
      <c r="N49" s="2">
        <f t="shared" si="10"/>
        <v>884</v>
      </c>
    </row>
    <row r="50" spans="1:14" ht="15.75" hidden="1">
      <c r="A50" s="2" t="s">
        <v>7</v>
      </c>
      <c r="B50" s="2">
        <v>900</v>
      </c>
      <c r="C50" s="2"/>
      <c r="D50" s="2">
        <v>-38</v>
      </c>
      <c r="E50" s="2"/>
      <c r="F50" s="2">
        <f t="shared" si="6"/>
        <v>862</v>
      </c>
      <c r="G50" s="2"/>
      <c r="H50" s="2">
        <f t="shared" si="7"/>
        <v>862</v>
      </c>
      <c r="I50" s="2">
        <v>2000</v>
      </c>
      <c r="J50" s="2">
        <f t="shared" si="8"/>
        <v>2862</v>
      </c>
      <c r="K50" s="2">
        <v>200</v>
      </c>
      <c r="L50" s="2">
        <f t="shared" si="9"/>
        <v>3062</v>
      </c>
      <c r="M50" s="2"/>
      <c r="N50" s="2">
        <f t="shared" si="10"/>
        <v>3062</v>
      </c>
    </row>
    <row r="51" spans="1:14" ht="15.75" hidden="1">
      <c r="A51" s="2" t="s">
        <v>8</v>
      </c>
      <c r="B51" s="2">
        <v>800</v>
      </c>
      <c r="C51" s="2"/>
      <c r="D51" s="2">
        <v>-38</v>
      </c>
      <c r="E51" s="2"/>
      <c r="F51" s="2">
        <f t="shared" si="6"/>
        <v>762</v>
      </c>
      <c r="G51" s="2"/>
      <c r="H51" s="2">
        <f t="shared" si="7"/>
        <v>762</v>
      </c>
      <c r="I51" s="2"/>
      <c r="J51" s="2">
        <f t="shared" si="8"/>
        <v>762</v>
      </c>
      <c r="K51" s="2">
        <v>-270</v>
      </c>
      <c r="L51" s="2">
        <f t="shared" si="9"/>
        <v>492</v>
      </c>
      <c r="M51" s="2"/>
      <c r="N51" s="2">
        <f t="shared" si="10"/>
        <v>492</v>
      </c>
    </row>
    <row r="52" spans="1:14" ht="15.75" hidden="1">
      <c r="A52" s="2" t="s">
        <v>9</v>
      </c>
      <c r="B52" s="2">
        <v>1075</v>
      </c>
      <c r="C52" s="2"/>
      <c r="D52" s="2">
        <v>161</v>
      </c>
      <c r="E52" s="2"/>
      <c r="F52" s="2">
        <f t="shared" si="6"/>
        <v>1236</v>
      </c>
      <c r="G52" s="2"/>
      <c r="H52" s="2">
        <f t="shared" si="7"/>
        <v>1236</v>
      </c>
      <c r="I52" s="2"/>
      <c r="J52" s="2">
        <f t="shared" si="8"/>
        <v>1236</v>
      </c>
      <c r="K52" s="2">
        <v>700</v>
      </c>
      <c r="L52" s="2">
        <f t="shared" si="9"/>
        <v>1936</v>
      </c>
      <c r="M52" s="2"/>
      <c r="N52" s="2">
        <f t="shared" si="10"/>
        <v>1936</v>
      </c>
    </row>
    <row r="53" spans="1:14" ht="15.75" hidden="1">
      <c r="A53" s="2" t="s">
        <v>10</v>
      </c>
      <c r="B53" s="2">
        <v>1075</v>
      </c>
      <c r="C53" s="2"/>
      <c r="D53" s="2"/>
      <c r="E53" s="2"/>
      <c r="F53" s="2">
        <f t="shared" si="6"/>
        <v>1075</v>
      </c>
      <c r="G53" s="2"/>
      <c r="H53" s="2">
        <f t="shared" si="7"/>
        <v>1075</v>
      </c>
      <c r="I53" s="2"/>
      <c r="J53" s="2">
        <f t="shared" si="8"/>
        <v>1075</v>
      </c>
      <c r="K53" s="2"/>
      <c r="L53" s="2">
        <f t="shared" si="9"/>
        <v>1075</v>
      </c>
      <c r="M53" s="2"/>
      <c r="N53" s="2">
        <f t="shared" si="10"/>
        <v>1075</v>
      </c>
    </row>
    <row r="54" spans="1:14" ht="15.75" hidden="1">
      <c r="A54" s="2" t="s">
        <v>11</v>
      </c>
      <c r="B54" s="2">
        <v>800</v>
      </c>
      <c r="C54" s="2"/>
      <c r="D54" s="2">
        <v>-38</v>
      </c>
      <c r="E54" s="2"/>
      <c r="F54" s="2">
        <f t="shared" si="6"/>
        <v>762</v>
      </c>
      <c r="G54" s="2"/>
      <c r="H54" s="2">
        <f t="shared" si="7"/>
        <v>762</v>
      </c>
      <c r="I54" s="2"/>
      <c r="J54" s="2">
        <f t="shared" si="8"/>
        <v>762</v>
      </c>
      <c r="K54" s="2">
        <v>340</v>
      </c>
      <c r="L54" s="2">
        <f t="shared" si="9"/>
        <v>1102</v>
      </c>
      <c r="M54" s="2"/>
      <c r="N54" s="2">
        <f t="shared" si="10"/>
        <v>1102</v>
      </c>
    </row>
    <row r="55" spans="1:14" ht="15.75" hidden="1">
      <c r="A55" s="2" t="s">
        <v>18</v>
      </c>
      <c r="B55" s="2">
        <v>800</v>
      </c>
      <c r="C55" s="2"/>
      <c r="D55" s="2">
        <v>-38</v>
      </c>
      <c r="E55" s="2"/>
      <c r="F55" s="2">
        <f t="shared" si="6"/>
        <v>762</v>
      </c>
      <c r="G55" s="2"/>
      <c r="H55" s="2">
        <f t="shared" si="7"/>
        <v>762</v>
      </c>
      <c r="I55" s="2">
        <v>600</v>
      </c>
      <c r="J55" s="2">
        <f t="shared" si="8"/>
        <v>1362</v>
      </c>
      <c r="K55" s="2">
        <v>50</v>
      </c>
      <c r="L55" s="2">
        <f t="shared" si="9"/>
        <v>1412</v>
      </c>
      <c r="M55" s="2"/>
      <c r="N55" s="2">
        <f t="shared" si="10"/>
        <v>1412</v>
      </c>
    </row>
    <row r="56" spans="1:14" ht="15.75" hidden="1">
      <c r="A56" s="2" t="s">
        <v>12</v>
      </c>
      <c r="B56" s="2">
        <v>950</v>
      </c>
      <c r="C56" s="2"/>
      <c r="D56" s="2">
        <v>-188</v>
      </c>
      <c r="E56" s="2"/>
      <c r="F56" s="2">
        <f t="shared" si="6"/>
        <v>762</v>
      </c>
      <c r="G56" s="2"/>
      <c r="H56" s="2">
        <f t="shared" si="7"/>
        <v>762</v>
      </c>
      <c r="I56" s="2">
        <v>90</v>
      </c>
      <c r="J56" s="2">
        <f t="shared" si="8"/>
        <v>852</v>
      </c>
      <c r="K56" s="2"/>
      <c r="L56" s="2">
        <f t="shared" si="9"/>
        <v>852</v>
      </c>
      <c r="M56" s="2"/>
      <c r="N56" s="2">
        <f t="shared" si="10"/>
        <v>852</v>
      </c>
    </row>
    <row r="57" spans="1:14" ht="15.75" hidden="1">
      <c r="A57" s="2" t="s">
        <v>13</v>
      </c>
      <c r="B57" s="2">
        <v>1050</v>
      </c>
      <c r="C57" s="2"/>
      <c r="D57" s="2"/>
      <c r="E57" s="2"/>
      <c r="F57" s="2">
        <f t="shared" si="6"/>
        <v>1050</v>
      </c>
      <c r="G57" s="2"/>
      <c r="H57" s="2">
        <f t="shared" si="7"/>
        <v>1050</v>
      </c>
      <c r="I57" s="2"/>
      <c r="J57" s="2">
        <f t="shared" si="8"/>
        <v>1050</v>
      </c>
      <c r="K57" s="2"/>
      <c r="L57" s="2">
        <f t="shared" si="9"/>
        <v>1050</v>
      </c>
      <c r="M57" s="2"/>
      <c r="N57" s="2">
        <f t="shared" si="10"/>
        <v>1050</v>
      </c>
    </row>
    <row r="58" spans="1:14" ht="15.75" hidden="1">
      <c r="A58" s="2" t="s">
        <v>14</v>
      </c>
      <c r="B58" s="2">
        <v>900</v>
      </c>
      <c r="C58" s="2"/>
      <c r="D58" s="2">
        <v>-38</v>
      </c>
      <c r="E58" s="2"/>
      <c r="F58" s="2">
        <f t="shared" si="6"/>
        <v>862</v>
      </c>
      <c r="G58" s="2"/>
      <c r="H58" s="2">
        <f t="shared" si="7"/>
        <v>862</v>
      </c>
      <c r="I58" s="2"/>
      <c r="J58" s="2">
        <f t="shared" si="8"/>
        <v>862</v>
      </c>
      <c r="K58" s="2"/>
      <c r="L58" s="2">
        <f t="shared" si="9"/>
        <v>862</v>
      </c>
      <c r="M58" s="2"/>
      <c r="N58" s="2">
        <f t="shared" si="10"/>
        <v>862</v>
      </c>
    </row>
    <row r="59" spans="1:14" ht="15.75" hidden="1">
      <c r="A59" s="2" t="s">
        <v>15</v>
      </c>
      <c r="B59" s="2">
        <v>1000</v>
      </c>
      <c r="C59" s="2"/>
      <c r="D59" s="2">
        <v>220</v>
      </c>
      <c r="E59" s="2"/>
      <c r="F59" s="2">
        <f t="shared" si="6"/>
        <v>1220</v>
      </c>
      <c r="G59" s="2"/>
      <c r="H59" s="2">
        <f t="shared" si="7"/>
        <v>1220</v>
      </c>
      <c r="I59" s="2"/>
      <c r="J59" s="2">
        <f t="shared" si="8"/>
        <v>1220</v>
      </c>
      <c r="K59" s="2"/>
      <c r="L59" s="2">
        <f t="shared" si="9"/>
        <v>1220</v>
      </c>
      <c r="M59" s="2"/>
      <c r="N59" s="2">
        <f t="shared" si="10"/>
        <v>1220</v>
      </c>
    </row>
    <row r="60" spans="1:14" ht="15.75" hidden="1">
      <c r="A60" s="2" t="s">
        <v>16</v>
      </c>
      <c r="B60" s="2">
        <v>950</v>
      </c>
      <c r="C60" s="2"/>
      <c r="D60" s="2">
        <v>-88</v>
      </c>
      <c r="E60" s="2"/>
      <c r="F60" s="2">
        <f t="shared" si="6"/>
        <v>862</v>
      </c>
      <c r="G60" s="2"/>
      <c r="H60" s="2">
        <f t="shared" si="7"/>
        <v>862</v>
      </c>
      <c r="I60" s="2"/>
      <c r="J60" s="2">
        <f t="shared" si="8"/>
        <v>862</v>
      </c>
      <c r="K60" s="2">
        <v>100</v>
      </c>
      <c r="L60" s="2">
        <f t="shared" si="9"/>
        <v>962</v>
      </c>
      <c r="M60" s="2"/>
      <c r="N60" s="2">
        <f t="shared" si="10"/>
        <v>962</v>
      </c>
    </row>
    <row r="61" spans="1:14" ht="15.75" hidden="1">
      <c r="A61" s="2" t="s">
        <v>2</v>
      </c>
      <c r="B61" s="2"/>
      <c r="C61" s="2"/>
      <c r="D61" s="2"/>
      <c r="E61" s="2"/>
      <c r="F61" s="2">
        <f t="shared" si="6"/>
        <v>0</v>
      </c>
      <c r="G61" s="2"/>
      <c r="H61" s="2">
        <f t="shared" si="7"/>
        <v>0</v>
      </c>
      <c r="I61" s="2"/>
      <c r="J61" s="2">
        <f t="shared" si="8"/>
        <v>0</v>
      </c>
      <c r="K61" s="2"/>
      <c r="L61" s="2">
        <f t="shared" si="9"/>
        <v>0</v>
      </c>
      <c r="M61" s="2"/>
      <c r="N61" s="2">
        <f t="shared" si="10"/>
        <v>0</v>
      </c>
    </row>
    <row r="62" spans="1:14" ht="15.75" hidden="1">
      <c r="A62" s="2" t="s">
        <v>17</v>
      </c>
      <c r="B62" s="2">
        <v>1800</v>
      </c>
      <c r="C62" s="2"/>
      <c r="D62" s="2"/>
      <c r="E62" s="2"/>
      <c r="F62" s="2">
        <f t="shared" si="6"/>
        <v>1800</v>
      </c>
      <c r="G62" s="2"/>
      <c r="H62" s="2">
        <f t="shared" si="7"/>
        <v>1800</v>
      </c>
      <c r="I62" s="2"/>
      <c r="J62" s="2">
        <f t="shared" si="8"/>
        <v>1800</v>
      </c>
      <c r="K62" s="2"/>
      <c r="L62" s="2">
        <f t="shared" si="9"/>
        <v>1800</v>
      </c>
      <c r="M62" s="2"/>
      <c r="N62" s="2">
        <f t="shared" si="10"/>
        <v>1800</v>
      </c>
    </row>
    <row r="63" spans="1:14" ht="15.75" hidden="1">
      <c r="A63" s="2" t="s">
        <v>0</v>
      </c>
      <c r="B63" s="2">
        <f>SUM(B41:B62)</f>
        <v>46690</v>
      </c>
      <c r="C63" s="2"/>
      <c r="D63" s="2">
        <f>SUM(D41:D62)</f>
        <v>0</v>
      </c>
      <c r="E63" s="2"/>
      <c r="F63" s="2">
        <f aca="true" t="shared" si="11" ref="F63:L63">SUM(F41:F62)</f>
        <v>46690</v>
      </c>
      <c r="G63" s="2">
        <f t="shared" si="11"/>
        <v>0</v>
      </c>
      <c r="H63" s="2">
        <f t="shared" si="11"/>
        <v>46690</v>
      </c>
      <c r="I63" s="2">
        <f t="shared" si="11"/>
        <v>2</v>
      </c>
      <c r="J63" s="2">
        <f t="shared" si="11"/>
        <v>46692</v>
      </c>
      <c r="K63" s="2">
        <f t="shared" si="11"/>
        <v>1840</v>
      </c>
      <c r="L63" s="2">
        <f t="shared" si="11"/>
        <v>48532</v>
      </c>
      <c r="M63" s="2">
        <f>SUM(M41:M62)</f>
        <v>0</v>
      </c>
      <c r="N63" s="2">
        <f>SUM(N41:N62)</f>
        <v>48532</v>
      </c>
    </row>
    <row r="64" ht="12.75" hidden="1"/>
    <row r="65" spans="1:14" s="4" customFormat="1" ht="51" customHeight="1" hidden="1">
      <c r="A65" s="38" t="s">
        <v>54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2:4" ht="12.75" customHeight="1" hidden="1">
      <c r="B66" s="3"/>
      <c r="D66" s="3"/>
    </row>
    <row r="67" spans="1:14" ht="50.25" customHeight="1" hidden="1">
      <c r="A67" s="5" t="s">
        <v>1</v>
      </c>
      <c r="B67" s="5" t="s">
        <v>26</v>
      </c>
      <c r="C67" s="5"/>
      <c r="D67" s="5" t="s">
        <v>30</v>
      </c>
      <c r="E67" s="5"/>
      <c r="F67" s="5" t="s">
        <v>26</v>
      </c>
      <c r="G67" s="5" t="s">
        <v>31</v>
      </c>
      <c r="H67" s="5" t="s">
        <v>38</v>
      </c>
      <c r="I67" s="5" t="s">
        <v>31</v>
      </c>
      <c r="J67" s="5" t="s">
        <v>38</v>
      </c>
      <c r="K67" s="5" t="s">
        <v>31</v>
      </c>
      <c r="L67" s="5" t="s">
        <v>38</v>
      </c>
      <c r="M67" s="5" t="s">
        <v>31</v>
      </c>
      <c r="N67" s="5" t="s">
        <v>38</v>
      </c>
    </row>
    <row r="68" spans="1:14" ht="15.75" hidden="1">
      <c r="A68" s="2" t="s">
        <v>19</v>
      </c>
      <c r="B68" s="2">
        <v>2100</v>
      </c>
      <c r="C68" s="2"/>
      <c r="D68" s="2"/>
      <c r="E68" s="2"/>
      <c r="F68" s="2">
        <f aca="true" t="shared" si="12" ref="F68:F88">B68+D68</f>
        <v>2100</v>
      </c>
      <c r="G68" s="2"/>
      <c r="H68" s="2">
        <f aca="true" t="shared" si="13" ref="H68:H88">F68+G68</f>
        <v>2100</v>
      </c>
      <c r="I68" s="2"/>
      <c r="J68" s="2">
        <f aca="true" t="shared" si="14" ref="J68:J88">H68+I68</f>
        <v>2100</v>
      </c>
      <c r="K68" s="2">
        <v>-1</v>
      </c>
      <c r="L68" s="2">
        <f aca="true" t="shared" si="15" ref="L68:L88">J68+K68</f>
        <v>2099</v>
      </c>
      <c r="M68" s="2"/>
      <c r="N68" s="2">
        <f aca="true" t="shared" si="16" ref="N68:N88">L68+M68</f>
        <v>2099</v>
      </c>
    </row>
    <row r="69" spans="1:14" ht="15.75" hidden="1">
      <c r="A69" s="2" t="s">
        <v>21</v>
      </c>
      <c r="B69" s="6"/>
      <c r="C69" s="6"/>
      <c r="D69" s="2">
        <v>2828</v>
      </c>
      <c r="E69" s="2"/>
      <c r="F69" s="2">
        <f t="shared" si="12"/>
        <v>2828</v>
      </c>
      <c r="G69" s="2"/>
      <c r="H69" s="2">
        <f t="shared" si="13"/>
        <v>2828</v>
      </c>
      <c r="I69" s="2"/>
      <c r="J69" s="2">
        <f t="shared" si="14"/>
        <v>2828</v>
      </c>
      <c r="K69" s="2">
        <v>-4</v>
      </c>
      <c r="L69" s="2">
        <f t="shared" si="15"/>
        <v>2824</v>
      </c>
      <c r="M69" s="2"/>
      <c r="N69" s="2">
        <f t="shared" si="16"/>
        <v>2824</v>
      </c>
    </row>
    <row r="70" spans="1:14" ht="15.75" hidden="1">
      <c r="A70" s="2" t="s">
        <v>2</v>
      </c>
      <c r="B70" s="2"/>
      <c r="C70" s="2"/>
      <c r="D70" s="2">
        <v>700</v>
      </c>
      <c r="E70" s="2"/>
      <c r="F70" s="2">
        <f t="shared" si="12"/>
        <v>700</v>
      </c>
      <c r="G70" s="2"/>
      <c r="H70" s="2">
        <f t="shared" si="13"/>
        <v>700</v>
      </c>
      <c r="I70" s="2"/>
      <c r="J70" s="2">
        <f t="shared" si="14"/>
        <v>700</v>
      </c>
      <c r="K70" s="2">
        <v>-3</v>
      </c>
      <c r="L70" s="2">
        <f t="shared" si="15"/>
        <v>697</v>
      </c>
      <c r="M70" s="2"/>
      <c r="N70" s="2">
        <f t="shared" si="16"/>
        <v>697</v>
      </c>
    </row>
    <row r="71" spans="1:14" ht="15.75" hidden="1">
      <c r="A71" s="2" t="s">
        <v>3</v>
      </c>
      <c r="B71" s="2">
        <v>880</v>
      </c>
      <c r="C71" s="2"/>
      <c r="D71" s="2"/>
      <c r="E71" s="2"/>
      <c r="F71" s="2">
        <f t="shared" si="12"/>
        <v>880</v>
      </c>
      <c r="G71" s="2"/>
      <c r="H71" s="2">
        <f t="shared" si="13"/>
        <v>880</v>
      </c>
      <c r="I71" s="2"/>
      <c r="J71" s="2">
        <f t="shared" si="14"/>
        <v>880</v>
      </c>
      <c r="K71" s="2"/>
      <c r="L71" s="2">
        <f t="shared" si="15"/>
        <v>880</v>
      </c>
      <c r="M71" s="2"/>
      <c r="N71" s="2">
        <f t="shared" si="16"/>
        <v>880</v>
      </c>
    </row>
    <row r="72" spans="1:14" ht="15.75" hidden="1">
      <c r="A72" s="2" t="s">
        <v>24</v>
      </c>
      <c r="B72" s="2">
        <v>500</v>
      </c>
      <c r="C72" s="2"/>
      <c r="D72" s="2"/>
      <c r="E72" s="2"/>
      <c r="F72" s="2">
        <f t="shared" si="12"/>
        <v>500</v>
      </c>
      <c r="G72" s="2"/>
      <c r="H72" s="2">
        <f t="shared" si="13"/>
        <v>500</v>
      </c>
      <c r="I72" s="2"/>
      <c r="J72" s="2">
        <f t="shared" si="14"/>
        <v>500</v>
      </c>
      <c r="K72" s="2"/>
      <c r="L72" s="2">
        <f t="shared" si="15"/>
        <v>500</v>
      </c>
      <c r="M72" s="2"/>
      <c r="N72" s="2">
        <f t="shared" si="16"/>
        <v>500</v>
      </c>
    </row>
    <row r="73" spans="1:14" ht="15.75" hidden="1">
      <c r="A73" s="2" t="s">
        <v>4</v>
      </c>
      <c r="B73" s="2">
        <v>680</v>
      </c>
      <c r="C73" s="2"/>
      <c r="D73" s="2"/>
      <c r="E73" s="2"/>
      <c r="F73" s="2">
        <f t="shared" si="12"/>
        <v>680</v>
      </c>
      <c r="G73" s="2"/>
      <c r="H73" s="2">
        <f t="shared" si="13"/>
        <v>680</v>
      </c>
      <c r="I73" s="2"/>
      <c r="J73" s="2">
        <f t="shared" si="14"/>
        <v>680</v>
      </c>
      <c r="K73" s="2">
        <v>9</v>
      </c>
      <c r="L73" s="2">
        <f t="shared" si="15"/>
        <v>689</v>
      </c>
      <c r="M73" s="2"/>
      <c r="N73" s="2">
        <f t="shared" si="16"/>
        <v>689</v>
      </c>
    </row>
    <row r="74" spans="1:14" ht="15.75" hidden="1">
      <c r="A74" s="2" t="s">
        <v>5</v>
      </c>
      <c r="B74" s="2">
        <v>550</v>
      </c>
      <c r="C74" s="2"/>
      <c r="D74" s="2"/>
      <c r="E74" s="2"/>
      <c r="F74" s="2">
        <f t="shared" si="12"/>
        <v>550</v>
      </c>
      <c r="G74" s="2"/>
      <c r="H74" s="2">
        <f t="shared" si="13"/>
        <v>550</v>
      </c>
      <c r="I74" s="2"/>
      <c r="J74" s="2">
        <f t="shared" si="14"/>
        <v>550</v>
      </c>
      <c r="K74" s="2">
        <v>-3</v>
      </c>
      <c r="L74" s="2">
        <f t="shared" si="15"/>
        <v>547</v>
      </c>
      <c r="M74" s="2"/>
      <c r="N74" s="2">
        <f t="shared" si="16"/>
        <v>547</v>
      </c>
    </row>
    <row r="75" spans="1:14" ht="15.75" hidden="1">
      <c r="A75" s="2" t="s">
        <v>6</v>
      </c>
      <c r="B75" s="2">
        <v>270</v>
      </c>
      <c r="C75" s="2"/>
      <c r="D75" s="2"/>
      <c r="E75" s="2"/>
      <c r="F75" s="2">
        <f t="shared" si="12"/>
        <v>270</v>
      </c>
      <c r="G75" s="2"/>
      <c r="H75" s="2">
        <f t="shared" si="13"/>
        <v>270</v>
      </c>
      <c r="I75" s="2"/>
      <c r="J75" s="2">
        <f t="shared" si="14"/>
        <v>270</v>
      </c>
      <c r="K75" s="2"/>
      <c r="L75" s="2">
        <f t="shared" si="15"/>
        <v>270</v>
      </c>
      <c r="M75" s="2"/>
      <c r="N75" s="2">
        <f t="shared" si="16"/>
        <v>270</v>
      </c>
    </row>
    <row r="76" spans="1:14" ht="15.75" hidden="1">
      <c r="A76" s="2" t="s">
        <v>7</v>
      </c>
      <c r="B76" s="2">
        <v>250</v>
      </c>
      <c r="C76" s="2"/>
      <c r="D76" s="2"/>
      <c r="E76" s="2"/>
      <c r="F76" s="2">
        <f t="shared" si="12"/>
        <v>250</v>
      </c>
      <c r="G76" s="2"/>
      <c r="H76" s="2">
        <f t="shared" si="13"/>
        <v>250</v>
      </c>
      <c r="I76" s="2"/>
      <c r="J76" s="2">
        <f t="shared" si="14"/>
        <v>250</v>
      </c>
      <c r="K76" s="2"/>
      <c r="L76" s="2">
        <f t="shared" si="15"/>
        <v>250</v>
      </c>
      <c r="M76" s="2"/>
      <c r="N76" s="2">
        <f t="shared" si="16"/>
        <v>250</v>
      </c>
    </row>
    <row r="77" spans="1:14" ht="15.75" hidden="1">
      <c r="A77" s="2" t="s">
        <v>8</v>
      </c>
      <c r="B77" s="2">
        <v>150</v>
      </c>
      <c r="C77" s="2"/>
      <c r="D77" s="2"/>
      <c r="E77" s="2"/>
      <c r="F77" s="2">
        <f t="shared" si="12"/>
        <v>150</v>
      </c>
      <c r="G77" s="2"/>
      <c r="H77" s="2">
        <f t="shared" si="13"/>
        <v>150</v>
      </c>
      <c r="I77" s="2"/>
      <c r="J77" s="2">
        <f t="shared" si="14"/>
        <v>150</v>
      </c>
      <c r="K77" s="2"/>
      <c r="L77" s="2">
        <f t="shared" si="15"/>
        <v>150</v>
      </c>
      <c r="M77" s="2"/>
      <c r="N77" s="2">
        <f t="shared" si="16"/>
        <v>150</v>
      </c>
    </row>
    <row r="78" spans="1:14" ht="15.75" hidden="1">
      <c r="A78" s="2" t="s">
        <v>9</v>
      </c>
      <c r="B78" s="2">
        <v>500</v>
      </c>
      <c r="C78" s="2"/>
      <c r="D78" s="2"/>
      <c r="E78" s="2"/>
      <c r="F78" s="2">
        <f t="shared" si="12"/>
        <v>500</v>
      </c>
      <c r="G78" s="2"/>
      <c r="H78" s="2">
        <f t="shared" si="13"/>
        <v>500</v>
      </c>
      <c r="I78" s="2"/>
      <c r="J78" s="2">
        <f t="shared" si="14"/>
        <v>500</v>
      </c>
      <c r="K78" s="2"/>
      <c r="L78" s="2">
        <f t="shared" si="15"/>
        <v>500</v>
      </c>
      <c r="M78" s="2"/>
      <c r="N78" s="2">
        <f t="shared" si="16"/>
        <v>500</v>
      </c>
    </row>
    <row r="79" spans="1:14" ht="15.75" hidden="1">
      <c r="A79" s="2" t="s">
        <v>10</v>
      </c>
      <c r="B79" s="2">
        <v>290</v>
      </c>
      <c r="C79" s="2"/>
      <c r="D79" s="2"/>
      <c r="E79" s="2"/>
      <c r="F79" s="2">
        <f t="shared" si="12"/>
        <v>290</v>
      </c>
      <c r="G79" s="2"/>
      <c r="H79" s="2">
        <f t="shared" si="13"/>
        <v>290</v>
      </c>
      <c r="I79" s="2"/>
      <c r="J79" s="2">
        <f t="shared" si="14"/>
        <v>290</v>
      </c>
      <c r="K79" s="2">
        <v>-8</v>
      </c>
      <c r="L79" s="2">
        <f t="shared" si="15"/>
        <v>282</v>
      </c>
      <c r="M79" s="2"/>
      <c r="N79" s="2">
        <f t="shared" si="16"/>
        <v>282</v>
      </c>
    </row>
    <row r="80" spans="1:14" ht="15.75" hidden="1">
      <c r="A80" s="2" t="s">
        <v>11</v>
      </c>
      <c r="B80" s="2">
        <v>100</v>
      </c>
      <c r="C80" s="2"/>
      <c r="D80" s="2"/>
      <c r="E80" s="2"/>
      <c r="F80" s="2">
        <f t="shared" si="12"/>
        <v>100</v>
      </c>
      <c r="G80" s="2"/>
      <c r="H80" s="2">
        <f t="shared" si="13"/>
        <v>100</v>
      </c>
      <c r="I80" s="2"/>
      <c r="J80" s="2">
        <f t="shared" si="14"/>
        <v>100</v>
      </c>
      <c r="K80" s="2"/>
      <c r="L80" s="2">
        <f t="shared" si="15"/>
        <v>100</v>
      </c>
      <c r="M80" s="2"/>
      <c r="N80" s="2">
        <f t="shared" si="16"/>
        <v>100</v>
      </c>
    </row>
    <row r="81" spans="1:14" ht="15.75" hidden="1">
      <c r="A81" s="2" t="s">
        <v>18</v>
      </c>
      <c r="B81" s="2">
        <v>150</v>
      </c>
      <c r="C81" s="2"/>
      <c r="D81" s="2"/>
      <c r="E81" s="2"/>
      <c r="F81" s="2">
        <f t="shared" si="12"/>
        <v>150</v>
      </c>
      <c r="G81" s="2"/>
      <c r="H81" s="2">
        <f t="shared" si="13"/>
        <v>150</v>
      </c>
      <c r="I81" s="2"/>
      <c r="J81" s="2">
        <f t="shared" si="14"/>
        <v>150</v>
      </c>
      <c r="K81" s="2">
        <v>-1</v>
      </c>
      <c r="L81" s="2">
        <f t="shared" si="15"/>
        <v>149</v>
      </c>
      <c r="M81" s="2"/>
      <c r="N81" s="2">
        <f t="shared" si="16"/>
        <v>149</v>
      </c>
    </row>
    <row r="82" spans="1:14" ht="15.75" hidden="1">
      <c r="A82" s="2" t="s">
        <v>12</v>
      </c>
      <c r="B82" s="2">
        <v>150</v>
      </c>
      <c r="C82" s="2"/>
      <c r="D82" s="2"/>
      <c r="E82" s="2"/>
      <c r="F82" s="2">
        <f t="shared" si="12"/>
        <v>150</v>
      </c>
      <c r="G82" s="2"/>
      <c r="H82" s="2">
        <f t="shared" si="13"/>
        <v>150</v>
      </c>
      <c r="I82" s="2"/>
      <c r="J82" s="2">
        <f t="shared" si="14"/>
        <v>150</v>
      </c>
      <c r="K82" s="2"/>
      <c r="L82" s="2">
        <f t="shared" si="15"/>
        <v>150</v>
      </c>
      <c r="M82" s="2"/>
      <c r="N82" s="2">
        <f t="shared" si="16"/>
        <v>150</v>
      </c>
    </row>
    <row r="83" spans="1:14" ht="15.75" hidden="1">
      <c r="A83" s="2" t="s">
        <v>13</v>
      </c>
      <c r="B83" s="2">
        <v>250</v>
      </c>
      <c r="C83" s="2"/>
      <c r="D83" s="2"/>
      <c r="E83" s="2"/>
      <c r="F83" s="2">
        <f t="shared" si="12"/>
        <v>250</v>
      </c>
      <c r="G83" s="2"/>
      <c r="H83" s="2">
        <f t="shared" si="13"/>
        <v>250</v>
      </c>
      <c r="I83" s="2"/>
      <c r="J83" s="2">
        <f t="shared" si="14"/>
        <v>250</v>
      </c>
      <c r="K83" s="2"/>
      <c r="L83" s="2">
        <f t="shared" si="15"/>
        <v>250</v>
      </c>
      <c r="M83" s="2"/>
      <c r="N83" s="2">
        <f t="shared" si="16"/>
        <v>250</v>
      </c>
    </row>
    <row r="84" spans="1:14" ht="15.75" hidden="1">
      <c r="A84" s="2" t="s">
        <v>14</v>
      </c>
      <c r="B84" s="2">
        <v>200</v>
      </c>
      <c r="C84" s="2"/>
      <c r="D84" s="2"/>
      <c r="E84" s="2"/>
      <c r="F84" s="2">
        <f t="shared" si="12"/>
        <v>200</v>
      </c>
      <c r="G84" s="2"/>
      <c r="H84" s="2">
        <f t="shared" si="13"/>
        <v>200</v>
      </c>
      <c r="I84" s="2"/>
      <c r="J84" s="2">
        <f t="shared" si="14"/>
        <v>200</v>
      </c>
      <c r="K84" s="2"/>
      <c r="L84" s="2">
        <f t="shared" si="15"/>
        <v>200</v>
      </c>
      <c r="M84" s="2"/>
      <c r="N84" s="2">
        <f t="shared" si="16"/>
        <v>200</v>
      </c>
    </row>
    <row r="85" spans="1:14" ht="15.75" hidden="1">
      <c r="A85" s="2" t="s">
        <v>15</v>
      </c>
      <c r="B85" s="2">
        <v>150</v>
      </c>
      <c r="C85" s="2"/>
      <c r="D85" s="2"/>
      <c r="E85" s="2"/>
      <c r="F85" s="2">
        <f t="shared" si="12"/>
        <v>150</v>
      </c>
      <c r="G85" s="2"/>
      <c r="H85" s="2">
        <f t="shared" si="13"/>
        <v>150</v>
      </c>
      <c r="I85" s="2"/>
      <c r="J85" s="2">
        <f t="shared" si="14"/>
        <v>150</v>
      </c>
      <c r="K85" s="2"/>
      <c r="L85" s="2">
        <f t="shared" si="15"/>
        <v>150</v>
      </c>
      <c r="M85" s="2"/>
      <c r="N85" s="2">
        <f t="shared" si="16"/>
        <v>150</v>
      </c>
    </row>
    <row r="86" spans="1:14" ht="15.75" hidden="1">
      <c r="A86" s="2" t="s">
        <v>16</v>
      </c>
      <c r="B86" s="2">
        <v>300</v>
      </c>
      <c r="C86" s="2"/>
      <c r="D86" s="2"/>
      <c r="E86" s="2"/>
      <c r="F86" s="2">
        <f t="shared" si="12"/>
        <v>300</v>
      </c>
      <c r="G86" s="2"/>
      <c r="H86" s="2">
        <f t="shared" si="13"/>
        <v>300</v>
      </c>
      <c r="I86" s="2"/>
      <c r="J86" s="2">
        <f t="shared" si="14"/>
        <v>300</v>
      </c>
      <c r="K86" s="2">
        <v>11</v>
      </c>
      <c r="L86" s="2">
        <f t="shared" si="15"/>
        <v>311</v>
      </c>
      <c r="M86" s="2"/>
      <c r="N86" s="2">
        <f t="shared" si="16"/>
        <v>311</v>
      </c>
    </row>
    <row r="87" spans="1:14" ht="15.75" hidden="1">
      <c r="A87" s="2" t="s">
        <v>2</v>
      </c>
      <c r="B87" s="2"/>
      <c r="C87" s="2"/>
      <c r="D87" s="2"/>
      <c r="E87" s="2"/>
      <c r="F87" s="2">
        <f t="shared" si="12"/>
        <v>0</v>
      </c>
      <c r="G87" s="2"/>
      <c r="H87" s="2">
        <f t="shared" si="13"/>
        <v>0</v>
      </c>
      <c r="I87" s="2"/>
      <c r="J87" s="2">
        <f t="shared" si="14"/>
        <v>0</v>
      </c>
      <c r="K87" s="2"/>
      <c r="L87" s="2">
        <f t="shared" si="15"/>
        <v>0</v>
      </c>
      <c r="M87" s="2"/>
      <c r="N87" s="2">
        <f t="shared" si="16"/>
        <v>0</v>
      </c>
    </row>
    <row r="88" spans="1:14" ht="15.75" hidden="1">
      <c r="A88" s="2" t="s">
        <v>17</v>
      </c>
      <c r="B88" s="2">
        <v>600</v>
      </c>
      <c r="C88" s="2"/>
      <c r="D88" s="2"/>
      <c r="E88" s="2"/>
      <c r="F88" s="2">
        <f t="shared" si="12"/>
        <v>600</v>
      </c>
      <c r="G88" s="2"/>
      <c r="H88" s="2">
        <f t="shared" si="13"/>
        <v>600</v>
      </c>
      <c r="I88" s="2"/>
      <c r="J88" s="2">
        <f t="shared" si="14"/>
        <v>600</v>
      </c>
      <c r="K88" s="2"/>
      <c r="L88" s="2">
        <f t="shared" si="15"/>
        <v>600</v>
      </c>
      <c r="M88" s="2"/>
      <c r="N88" s="2">
        <f t="shared" si="16"/>
        <v>600</v>
      </c>
    </row>
    <row r="89" spans="1:14" ht="15.75" hidden="1">
      <c r="A89" s="2" t="s">
        <v>0</v>
      </c>
      <c r="B89" s="2">
        <f>SUM(B68:B88)</f>
        <v>8070</v>
      </c>
      <c r="C89" s="2"/>
      <c r="D89" s="2">
        <f>SUM(D68:D88)</f>
        <v>3528</v>
      </c>
      <c r="E89" s="2"/>
      <c r="F89" s="2">
        <f aca="true" t="shared" si="17" ref="F89:L89">SUM(F68:F88)</f>
        <v>11598</v>
      </c>
      <c r="G89" s="2">
        <f t="shared" si="17"/>
        <v>0</v>
      </c>
      <c r="H89" s="2">
        <f t="shared" si="17"/>
        <v>11598</v>
      </c>
      <c r="I89" s="2">
        <f t="shared" si="17"/>
        <v>0</v>
      </c>
      <c r="J89" s="2">
        <f t="shared" si="17"/>
        <v>11598</v>
      </c>
      <c r="K89" s="2">
        <f t="shared" si="17"/>
        <v>0</v>
      </c>
      <c r="L89" s="2">
        <f t="shared" si="17"/>
        <v>11598</v>
      </c>
      <c r="M89" s="2">
        <f>SUM(M68:M88)</f>
        <v>0</v>
      </c>
      <c r="N89" s="2">
        <f>SUM(N68:N88)</f>
        <v>11598</v>
      </c>
    </row>
    <row r="90" spans="1:4" ht="15.75" hidden="1">
      <c r="A90" s="11"/>
      <c r="B90" s="11"/>
      <c r="C90" s="11"/>
      <c r="D90" s="11"/>
    </row>
    <row r="91" ht="12.75" hidden="1"/>
    <row r="92" spans="1:12" ht="50.25" customHeight="1" hidden="1">
      <c r="A92" s="37" t="s">
        <v>27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ht="14.25" customHeight="1" hidden="1"/>
    <row r="94" spans="1:14" ht="49.5" customHeight="1" hidden="1">
      <c r="A94" s="5" t="s">
        <v>1</v>
      </c>
      <c r="B94" s="5" t="s">
        <v>26</v>
      </c>
      <c r="C94" s="5"/>
      <c r="D94" s="5" t="s">
        <v>30</v>
      </c>
      <c r="E94" s="5"/>
      <c r="F94" s="5" t="s">
        <v>26</v>
      </c>
      <c r="G94" s="5" t="s">
        <v>31</v>
      </c>
      <c r="H94" s="5" t="s">
        <v>38</v>
      </c>
      <c r="I94" s="5" t="s">
        <v>31</v>
      </c>
      <c r="J94" s="5" t="s">
        <v>38</v>
      </c>
      <c r="K94" s="5" t="s">
        <v>31</v>
      </c>
      <c r="L94" s="5" t="s">
        <v>38</v>
      </c>
      <c r="M94" s="5" t="s">
        <v>31</v>
      </c>
      <c r="N94" s="5" t="s">
        <v>38</v>
      </c>
    </row>
    <row r="95" spans="1:14" ht="15.75" hidden="1">
      <c r="A95" s="2" t="s">
        <v>19</v>
      </c>
      <c r="B95" s="2">
        <v>1359</v>
      </c>
      <c r="C95" s="2"/>
      <c r="D95" s="2">
        <v>141</v>
      </c>
      <c r="E95" s="2"/>
      <c r="F95" s="2">
        <f aca="true" t="shared" si="18" ref="F95:F114">B95+D95</f>
        <v>1500</v>
      </c>
      <c r="G95" s="2"/>
      <c r="H95" s="2">
        <f aca="true" t="shared" si="19" ref="H95:H114">F95+G95</f>
        <v>1500</v>
      </c>
      <c r="I95" s="2">
        <v>308</v>
      </c>
      <c r="J95" s="2">
        <f aca="true" t="shared" si="20" ref="J95:J114">H95+I95</f>
        <v>1808</v>
      </c>
      <c r="K95" s="2"/>
      <c r="L95" s="2">
        <f aca="true" t="shared" si="21" ref="L95:L114">J95+K95</f>
        <v>1808</v>
      </c>
      <c r="M95" s="2"/>
      <c r="N95" s="2">
        <f aca="true" t="shared" si="22" ref="N95:N114">L95+M95</f>
        <v>1808</v>
      </c>
    </row>
    <row r="96" spans="1:14" ht="15.75" hidden="1">
      <c r="A96" s="2" t="s">
        <v>21</v>
      </c>
      <c r="B96" s="2">
        <v>960</v>
      </c>
      <c r="C96" s="2"/>
      <c r="D96" s="2"/>
      <c r="E96" s="2"/>
      <c r="F96" s="2">
        <f t="shared" si="18"/>
        <v>960</v>
      </c>
      <c r="G96" s="2"/>
      <c r="H96" s="2">
        <f t="shared" si="19"/>
        <v>960</v>
      </c>
      <c r="I96" s="2"/>
      <c r="J96" s="2">
        <f t="shared" si="20"/>
        <v>960</v>
      </c>
      <c r="K96" s="2"/>
      <c r="L96" s="2">
        <f t="shared" si="21"/>
        <v>960</v>
      </c>
      <c r="M96" s="2"/>
      <c r="N96" s="2">
        <f t="shared" si="22"/>
        <v>960</v>
      </c>
    </row>
    <row r="97" spans="1:14" ht="15.75" hidden="1">
      <c r="A97" s="2" t="s">
        <v>2</v>
      </c>
      <c r="B97" s="2">
        <v>384</v>
      </c>
      <c r="C97" s="2"/>
      <c r="D97" s="2"/>
      <c r="E97" s="2"/>
      <c r="F97" s="2">
        <f t="shared" si="18"/>
        <v>384</v>
      </c>
      <c r="G97" s="2"/>
      <c r="H97" s="2">
        <f t="shared" si="19"/>
        <v>384</v>
      </c>
      <c r="I97" s="2"/>
      <c r="J97" s="2">
        <f t="shared" si="20"/>
        <v>384</v>
      </c>
      <c r="K97" s="2"/>
      <c r="L97" s="2">
        <f t="shared" si="21"/>
        <v>384</v>
      </c>
      <c r="M97" s="2"/>
      <c r="N97" s="2">
        <f t="shared" si="22"/>
        <v>384</v>
      </c>
    </row>
    <row r="98" spans="1:14" ht="15.75" hidden="1">
      <c r="A98" s="2" t="s">
        <v>3</v>
      </c>
      <c r="B98" s="2">
        <v>960</v>
      </c>
      <c r="C98" s="2"/>
      <c r="D98" s="2"/>
      <c r="E98" s="2"/>
      <c r="F98" s="2">
        <f t="shared" si="18"/>
        <v>960</v>
      </c>
      <c r="G98" s="2"/>
      <c r="H98" s="2">
        <f t="shared" si="19"/>
        <v>960</v>
      </c>
      <c r="I98" s="2"/>
      <c r="J98" s="2">
        <f t="shared" si="20"/>
        <v>960</v>
      </c>
      <c r="K98" s="2"/>
      <c r="L98" s="2">
        <f t="shared" si="21"/>
        <v>960</v>
      </c>
      <c r="M98" s="2"/>
      <c r="N98" s="2">
        <f t="shared" si="22"/>
        <v>960</v>
      </c>
    </row>
    <row r="99" spans="1:14" ht="15.75" hidden="1">
      <c r="A99" s="2" t="s">
        <v>20</v>
      </c>
      <c r="B99" s="2">
        <v>288</v>
      </c>
      <c r="C99" s="2"/>
      <c r="D99" s="2"/>
      <c r="E99" s="2"/>
      <c r="F99" s="2">
        <f t="shared" si="18"/>
        <v>288</v>
      </c>
      <c r="G99" s="2"/>
      <c r="H99" s="2">
        <f t="shared" si="19"/>
        <v>288</v>
      </c>
      <c r="I99" s="2"/>
      <c r="J99" s="2">
        <f t="shared" si="20"/>
        <v>288</v>
      </c>
      <c r="K99" s="2"/>
      <c r="L99" s="2">
        <f t="shared" si="21"/>
        <v>288</v>
      </c>
      <c r="M99" s="2"/>
      <c r="N99" s="2">
        <f t="shared" si="22"/>
        <v>288</v>
      </c>
    </row>
    <row r="100" spans="1:14" ht="15.75" hidden="1">
      <c r="A100" s="2" t="s">
        <v>4</v>
      </c>
      <c r="B100" s="2">
        <v>576</v>
      </c>
      <c r="C100" s="2"/>
      <c r="D100" s="2"/>
      <c r="E100" s="2"/>
      <c r="F100" s="2">
        <f t="shared" si="18"/>
        <v>576</v>
      </c>
      <c r="G100" s="2"/>
      <c r="H100" s="2">
        <f t="shared" si="19"/>
        <v>576</v>
      </c>
      <c r="I100" s="2">
        <v>-257</v>
      </c>
      <c r="J100" s="2">
        <f t="shared" si="20"/>
        <v>319</v>
      </c>
      <c r="K100" s="2">
        <v>-64</v>
      </c>
      <c r="L100" s="2">
        <f t="shared" si="21"/>
        <v>255</v>
      </c>
      <c r="M100" s="2"/>
      <c r="N100" s="2">
        <f t="shared" si="22"/>
        <v>255</v>
      </c>
    </row>
    <row r="101" spans="1:14" ht="15.75" hidden="1">
      <c r="A101" s="2" t="s">
        <v>5</v>
      </c>
      <c r="B101" s="2">
        <v>345</v>
      </c>
      <c r="C101" s="2"/>
      <c r="D101" s="2"/>
      <c r="E101" s="2"/>
      <c r="F101" s="2">
        <f t="shared" si="18"/>
        <v>345</v>
      </c>
      <c r="G101" s="2"/>
      <c r="H101" s="2">
        <f t="shared" si="19"/>
        <v>345</v>
      </c>
      <c r="I101" s="2"/>
      <c r="J101" s="2">
        <f t="shared" si="20"/>
        <v>345</v>
      </c>
      <c r="K101" s="2"/>
      <c r="L101" s="2">
        <f t="shared" si="21"/>
        <v>345</v>
      </c>
      <c r="M101" s="2"/>
      <c r="N101" s="2">
        <f t="shared" si="22"/>
        <v>345</v>
      </c>
    </row>
    <row r="102" spans="1:14" ht="15.75" hidden="1">
      <c r="A102" s="2" t="s">
        <v>6</v>
      </c>
      <c r="B102" s="2">
        <v>173</v>
      </c>
      <c r="C102" s="2"/>
      <c r="D102" s="2">
        <v>7</v>
      </c>
      <c r="E102" s="2"/>
      <c r="F102" s="2">
        <f t="shared" si="18"/>
        <v>180</v>
      </c>
      <c r="G102" s="2"/>
      <c r="H102" s="2">
        <f t="shared" si="19"/>
        <v>180</v>
      </c>
      <c r="I102" s="2"/>
      <c r="J102" s="2">
        <f t="shared" si="20"/>
        <v>180</v>
      </c>
      <c r="K102" s="2"/>
      <c r="L102" s="2">
        <f t="shared" si="21"/>
        <v>180</v>
      </c>
      <c r="M102" s="2"/>
      <c r="N102" s="2">
        <f t="shared" si="22"/>
        <v>180</v>
      </c>
    </row>
    <row r="103" spans="1:14" ht="15.75" hidden="1">
      <c r="A103" s="2" t="s">
        <v>7</v>
      </c>
      <c r="B103" s="2">
        <v>96</v>
      </c>
      <c r="C103" s="2"/>
      <c r="D103" s="2">
        <v>11</v>
      </c>
      <c r="E103" s="2"/>
      <c r="F103" s="2">
        <f t="shared" si="18"/>
        <v>107</v>
      </c>
      <c r="G103" s="2"/>
      <c r="H103" s="2">
        <f t="shared" si="19"/>
        <v>107</v>
      </c>
      <c r="I103" s="2"/>
      <c r="J103" s="2">
        <f t="shared" si="20"/>
        <v>107</v>
      </c>
      <c r="K103" s="2">
        <v>64</v>
      </c>
      <c r="L103" s="2">
        <f t="shared" si="21"/>
        <v>171</v>
      </c>
      <c r="M103" s="2"/>
      <c r="N103" s="2">
        <f t="shared" si="22"/>
        <v>171</v>
      </c>
    </row>
    <row r="104" spans="1:14" ht="15.75" hidden="1">
      <c r="A104" s="2" t="s">
        <v>8</v>
      </c>
      <c r="B104" s="2">
        <v>125</v>
      </c>
      <c r="C104" s="2"/>
      <c r="D104" s="2"/>
      <c r="E104" s="2"/>
      <c r="F104" s="2">
        <f t="shared" si="18"/>
        <v>125</v>
      </c>
      <c r="G104" s="2"/>
      <c r="H104" s="2">
        <f t="shared" si="19"/>
        <v>125</v>
      </c>
      <c r="I104" s="2"/>
      <c r="J104" s="2">
        <f t="shared" si="20"/>
        <v>125</v>
      </c>
      <c r="K104" s="2"/>
      <c r="L104" s="2">
        <f t="shared" si="21"/>
        <v>125</v>
      </c>
      <c r="M104" s="2"/>
      <c r="N104" s="2">
        <f t="shared" si="22"/>
        <v>125</v>
      </c>
    </row>
    <row r="105" spans="1:14" ht="15.75" hidden="1">
      <c r="A105" s="2" t="s">
        <v>9</v>
      </c>
      <c r="B105" s="2">
        <v>221</v>
      </c>
      <c r="C105" s="2"/>
      <c r="D105" s="2">
        <v>5</v>
      </c>
      <c r="E105" s="2"/>
      <c r="F105" s="2">
        <f t="shared" si="18"/>
        <v>226</v>
      </c>
      <c r="G105" s="2"/>
      <c r="H105" s="2">
        <f t="shared" si="19"/>
        <v>226</v>
      </c>
      <c r="I105" s="2"/>
      <c r="J105" s="2">
        <f t="shared" si="20"/>
        <v>226</v>
      </c>
      <c r="K105" s="2"/>
      <c r="L105" s="2">
        <f t="shared" si="21"/>
        <v>226</v>
      </c>
      <c r="M105" s="2"/>
      <c r="N105" s="2">
        <f t="shared" si="22"/>
        <v>226</v>
      </c>
    </row>
    <row r="106" spans="1:14" ht="15.75" hidden="1">
      <c r="A106" s="2" t="s">
        <v>10</v>
      </c>
      <c r="B106" s="2">
        <v>269</v>
      </c>
      <c r="C106" s="2"/>
      <c r="D106" s="2">
        <v>62</v>
      </c>
      <c r="E106" s="2"/>
      <c r="F106" s="2">
        <f t="shared" si="18"/>
        <v>331</v>
      </c>
      <c r="G106" s="2"/>
      <c r="H106" s="2">
        <f t="shared" si="19"/>
        <v>331</v>
      </c>
      <c r="I106" s="2"/>
      <c r="J106" s="2">
        <f t="shared" si="20"/>
        <v>331</v>
      </c>
      <c r="K106" s="2"/>
      <c r="L106" s="2">
        <f t="shared" si="21"/>
        <v>331</v>
      </c>
      <c r="M106" s="2"/>
      <c r="N106" s="2">
        <f t="shared" si="22"/>
        <v>331</v>
      </c>
    </row>
    <row r="107" spans="1:14" ht="15.75" hidden="1">
      <c r="A107" s="2" t="s">
        <v>11</v>
      </c>
      <c r="B107" s="2">
        <v>144</v>
      </c>
      <c r="C107" s="2"/>
      <c r="D107" s="2">
        <v>39</v>
      </c>
      <c r="E107" s="2"/>
      <c r="F107" s="2">
        <f t="shared" si="18"/>
        <v>183</v>
      </c>
      <c r="G107" s="2"/>
      <c r="H107" s="2">
        <f t="shared" si="19"/>
        <v>183</v>
      </c>
      <c r="I107" s="2">
        <v>60</v>
      </c>
      <c r="J107" s="2">
        <f t="shared" si="20"/>
        <v>243</v>
      </c>
      <c r="K107" s="2"/>
      <c r="L107" s="2">
        <f t="shared" si="21"/>
        <v>243</v>
      </c>
      <c r="M107" s="2"/>
      <c r="N107" s="2">
        <f t="shared" si="22"/>
        <v>243</v>
      </c>
    </row>
    <row r="108" spans="1:14" ht="15.75" hidden="1">
      <c r="A108" s="2" t="s">
        <v>18</v>
      </c>
      <c r="B108" s="2">
        <v>48</v>
      </c>
      <c r="C108" s="2"/>
      <c r="D108" s="2">
        <v>30</v>
      </c>
      <c r="E108" s="2"/>
      <c r="F108" s="2">
        <f t="shared" si="18"/>
        <v>78</v>
      </c>
      <c r="G108" s="2"/>
      <c r="H108" s="2">
        <f t="shared" si="19"/>
        <v>78</v>
      </c>
      <c r="I108" s="2"/>
      <c r="J108" s="2">
        <f t="shared" si="20"/>
        <v>78</v>
      </c>
      <c r="K108" s="2"/>
      <c r="L108" s="2">
        <f t="shared" si="21"/>
        <v>78</v>
      </c>
      <c r="M108" s="2"/>
      <c r="N108" s="2">
        <f t="shared" si="22"/>
        <v>78</v>
      </c>
    </row>
    <row r="109" spans="1:14" ht="15.75" hidden="1">
      <c r="A109" s="2" t="s">
        <v>12</v>
      </c>
      <c r="B109" s="2">
        <v>198</v>
      </c>
      <c r="C109" s="2"/>
      <c r="D109" s="2"/>
      <c r="E109" s="2"/>
      <c r="F109" s="2">
        <f t="shared" si="18"/>
        <v>198</v>
      </c>
      <c r="G109" s="2"/>
      <c r="H109" s="2">
        <f t="shared" si="19"/>
        <v>198</v>
      </c>
      <c r="I109" s="2"/>
      <c r="J109" s="2">
        <f t="shared" si="20"/>
        <v>198</v>
      </c>
      <c r="K109" s="2"/>
      <c r="L109" s="2">
        <f t="shared" si="21"/>
        <v>198</v>
      </c>
      <c r="M109" s="2"/>
      <c r="N109" s="2">
        <f t="shared" si="22"/>
        <v>198</v>
      </c>
    </row>
    <row r="110" spans="1:14" ht="15.75" hidden="1">
      <c r="A110" s="2" t="s">
        <v>13</v>
      </c>
      <c r="B110" s="2">
        <v>163</v>
      </c>
      <c r="C110" s="2"/>
      <c r="D110" s="2"/>
      <c r="E110" s="2"/>
      <c r="F110" s="2">
        <f t="shared" si="18"/>
        <v>163</v>
      </c>
      <c r="G110" s="2"/>
      <c r="H110" s="2">
        <f t="shared" si="19"/>
        <v>163</v>
      </c>
      <c r="I110" s="2">
        <v>60</v>
      </c>
      <c r="J110" s="2">
        <f t="shared" si="20"/>
        <v>223</v>
      </c>
      <c r="K110" s="2"/>
      <c r="L110" s="2">
        <f t="shared" si="21"/>
        <v>223</v>
      </c>
      <c r="M110" s="2"/>
      <c r="N110" s="2">
        <f t="shared" si="22"/>
        <v>223</v>
      </c>
    </row>
    <row r="111" spans="1:14" ht="15.75" hidden="1">
      <c r="A111" s="2" t="s">
        <v>14</v>
      </c>
      <c r="B111" s="2">
        <v>96</v>
      </c>
      <c r="C111" s="2"/>
      <c r="D111" s="2">
        <v>25</v>
      </c>
      <c r="E111" s="2"/>
      <c r="F111" s="2">
        <f t="shared" si="18"/>
        <v>121</v>
      </c>
      <c r="G111" s="2"/>
      <c r="H111" s="2">
        <f t="shared" si="19"/>
        <v>121</v>
      </c>
      <c r="I111" s="2"/>
      <c r="J111" s="2">
        <f t="shared" si="20"/>
        <v>121</v>
      </c>
      <c r="K111" s="2"/>
      <c r="L111" s="2">
        <f t="shared" si="21"/>
        <v>121</v>
      </c>
      <c r="M111" s="2"/>
      <c r="N111" s="2">
        <f t="shared" si="22"/>
        <v>121</v>
      </c>
    </row>
    <row r="112" spans="1:14" ht="15.75" hidden="1">
      <c r="A112" s="2" t="s">
        <v>15</v>
      </c>
      <c r="B112" s="2">
        <v>202</v>
      </c>
      <c r="C112" s="2"/>
      <c r="D112" s="2"/>
      <c r="E112" s="2"/>
      <c r="F112" s="2">
        <f t="shared" si="18"/>
        <v>202</v>
      </c>
      <c r="G112" s="2"/>
      <c r="H112" s="2">
        <f t="shared" si="19"/>
        <v>202</v>
      </c>
      <c r="I112" s="2">
        <v>7</v>
      </c>
      <c r="J112" s="2">
        <f t="shared" si="20"/>
        <v>209</v>
      </c>
      <c r="K112" s="2"/>
      <c r="L112" s="2">
        <f t="shared" si="21"/>
        <v>209</v>
      </c>
      <c r="M112" s="2"/>
      <c r="N112" s="2">
        <f t="shared" si="22"/>
        <v>209</v>
      </c>
    </row>
    <row r="113" spans="1:14" ht="15.75" hidden="1">
      <c r="A113" s="2" t="s">
        <v>16</v>
      </c>
      <c r="B113" s="2">
        <v>144</v>
      </c>
      <c r="C113" s="2"/>
      <c r="D113" s="2">
        <v>59</v>
      </c>
      <c r="E113" s="2"/>
      <c r="F113" s="2">
        <f t="shared" si="18"/>
        <v>203</v>
      </c>
      <c r="G113" s="2"/>
      <c r="H113" s="2">
        <f t="shared" si="19"/>
        <v>203</v>
      </c>
      <c r="I113" s="2"/>
      <c r="J113" s="2">
        <f t="shared" si="20"/>
        <v>203</v>
      </c>
      <c r="K113" s="2"/>
      <c r="L113" s="2">
        <f t="shared" si="21"/>
        <v>203</v>
      </c>
      <c r="M113" s="2"/>
      <c r="N113" s="2">
        <f t="shared" si="22"/>
        <v>203</v>
      </c>
    </row>
    <row r="114" spans="1:14" ht="15.75" hidden="1">
      <c r="A114" s="2" t="s">
        <v>17</v>
      </c>
      <c r="B114" s="2">
        <v>106</v>
      </c>
      <c r="C114" s="2"/>
      <c r="D114" s="2">
        <v>11</v>
      </c>
      <c r="E114" s="2"/>
      <c r="F114" s="2">
        <f t="shared" si="18"/>
        <v>117</v>
      </c>
      <c r="G114" s="2"/>
      <c r="H114" s="2">
        <f t="shared" si="19"/>
        <v>117</v>
      </c>
      <c r="I114" s="2">
        <v>130</v>
      </c>
      <c r="J114" s="2">
        <f t="shared" si="20"/>
        <v>247</v>
      </c>
      <c r="K114" s="2"/>
      <c r="L114" s="2">
        <f t="shared" si="21"/>
        <v>247</v>
      </c>
      <c r="M114" s="2"/>
      <c r="N114" s="2">
        <f t="shared" si="22"/>
        <v>247</v>
      </c>
    </row>
    <row r="115" spans="1:14" ht="15.75" hidden="1">
      <c r="A115" s="2" t="s">
        <v>0</v>
      </c>
      <c r="B115" s="2">
        <f aca="true" t="shared" si="23" ref="B115:J115">SUM(B95:B114)</f>
        <v>6857</v>
      </c>
      <c r="C115" s="2"/>
      <c r="D115" s="2">
        <f t="shared" si="23"/>
        <v>390</v>
      </c>
      <c r="E115" s="2"/>
      <c r="F115" s="2">
        <f t="shared" si="23"/>
        <v>7247</v>
      </c>
      <c r="G115" s="2">
        <f t="shared" si="23"/>
        <v>0</v>
      </c>
      <c r="H115" s="2">
        <f t="shared" si="23"/>
        <v>7247</v>
      </c>
      <c r="I115" s="2">
        <f t="shared" si="23"/>
        <v>308</v>
      </c>
      <c r="J115" s="2">
        <f t="shared" si="23"/>
        <v>7555</v>
      </c>
      <c r="K115" s="2">
        <f>SUM(K95:K114)</f>
        <v>0</v>
      </c>
      <c r="L115" s="2">
        <f>SUM(L95:L114)</f>
        <v>7555</v>
      </c>
      <c r="M115" s="2">
        <f>SUM(M95:M114)</f>
        <v>0</v>
      </c>
      <c r="N115" s="2">
        <f>SUM(N95:N114)</f>
        <v>7555</v>
      </c>
    </row>
    <row r="116" ht="12.75" hidden="1"/>
    <row r="117" ht="12.75" hidden="1"/>
    <row r="118" spans="1:12" ht="79.5" customHeight="1" hidden="1">
      <c r="A118" s="38" t="s">
        <v>48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ht="12.75" hidden="1"/>
    <row r="120" spans="1:14" ht="53.25" customHeight="1" hidden="1">
      <c r="A120" s="5" t="s">
        <v>1</v>
      </c>
      <c r="B120" s="5" t="s">
        <v>26</v>
      </c>
      <c r="C120" s="5"/>
      <c r="D120" s="5" t="s">
        <v>30</v>
      </c>
      <c r="E120" s="5"/>
      <c r="F120" s="5" t="s">
        <v>26</v>
      </c>
      <c r="G120" s="5" t="s">
        <v>31</v>
      </c>
      <c r="H120" s="5" t="s">
        <v>38</v>
      </c>
      <c r="I120" s="5" t="s">
        <v>31</v>
      </c>
      <c r="J120" s="5" t="s">
        <v>38</v>
      </c>
      <c r="K120" s="5" t="s">
        <v>31</v>
      </c>
      <c r="L120" s="5" t="s">
        <v>38</v>
      </c>
      <c r="M120" s="5" t="s">
        <v>31</v>
      </c>
      <c r="N120" s="5" t="s">
        <v>38</v>
      </c>
    </row>
    <row r="121" spans="1:14" ht="15.75" hidden="1">
      <c r="A121" s="2" t="s">
        <v>19</v>
      </c>
      <c r="B121" s="2">
        <v>5907</v>
      </c>
      <c r="C121" s="2"/>
      <c r="D121" s="2">
        <v>2751</v>
      </c>
      <c r="E121" s="2"/>
      <c r="F121" s="2">
        <f aca="true" t="shared" si="24" ref="F121:F140">B121+D121</f>
        <v>8658</v>
      </c>
      <c r="G121" s="2">
        <v>-3166</v>
      </c>
      <c r="H121" s="2">
        <f aca="true" t="shared" si="25" ref="H121:H140">F121+G121</f>
        <v>5492</v>
      </c>
      <c r="I121" s="2">
        <v>100</v>
      </c>
      <c r="J121" s="2">
        <f aca="true" t="shared" si="26" ref="J121:J140">H121+I121</f>
        <v>5592</v>
      </c>
      <c r="K121" s="2">
        <v>-3200</v>
      </c>
      <c r="L121" s="2">
        <f aca="true" t="shared" si="27" ref="L121:L140">J121+K121</f>
        <v>2392</v>
      </c>
      <c r="M121" s="2"/>
      <c r="N121" s="2">
        <f aca="true" t="shared" si="28" ref="N121:N140">L121+M121</f>
        <v>2392</v>
      </c>
    </row>
    <row r="122" spans="1:14" ht="15.75" hidden="1">
      <c r="A122" s="2" t="s">
        <v>21</v>
      </c>
      <c r="B122" s="2"/>
      <c r="C122" s="2"/>
      <c r="D122" s="2">
        <v>2549</v>
      </c>
      <c r="E122" s="2"/>
      <c r="F122" s="2">
        <f t="shared" si="24"/>
        <v>2549</v>
      </c>
      <c r="G122" s="2">
        <v>-873</v>
      </c>
      <c r="H122" s="2">
        <f t="shared" si="25"/>
        <v>1676</v>
      </c>
      <c r="I122" s="2"/>
      <c r="J122" s="2">
        <f t="shared" si="26"/>
        <v>1676</v>
      </c>
      <c r="K122" s="2"/>
      <c r="L122" s="2">
        <f t="shared" si="27"/>
        <v>1676</v>
      </c>
      <c r="M122" s="2"/>
      <c r="N122" s="2">
        <f t="shared" si="28"/>
        <v>1676</v>
      </c>
    </row>
    <row r="123" spans="1:14" ht="15.75" hidden="1">
      <c r="A123" s="2" t="s">
        <v>2</v>
      </c>
      <c r="B123" s="2"/>
      <c r="C123" s="2"/>
      <c r="D123" s="2">
        <v>561</v>
      </c>
      <c r="E123" s="2"/>
      <c r="F123" s="2">
        <f t="shared" si="24"/>
        <v>561</v>
      </c>
      <c r="G123" s="2"/>
      <c r="H123" s="2">
        <f t="shared" si="25"/>
        <v>561</v>
      </c>
      <c r="I123" s="2"/>
      <c r="J123" s="2">
        <f t="shared" si="26"/>
        <v>561</v>
      </c>
      <c r="K123" s="2"/>
      <c r="L123" s="2">
        <f t="shared" si="27"/>
        <v>561</v>
      </c>
      <c r="M123" s="2"/>
      <c r="N123" s="2">
        <f t="shared" si="28"/>
        <v>561</v>
      </c>
    </row>
    <row r="124" spans="1:14" ht="15.75" hidden="1">
      <c r="A124" s="2" t="s">
        <v>3</v>
      </c>
      <c r="B124" s="2">
        <v>175</v>
      </c>
      <c r="C124" s="2"/>
      <c r="D124" s="2">
        <v>690</v>
      </c>
      <c r="E124" s="2"/>
      <c r="F124" s="2">
        <f t="shared" si="24"/>
        <v>865</v>
      </c>
      <c r="G124" s="2"/>
      <c r="H124" s="2">
        <f t="shared" si="25"/>
        <v>865</v>
      </c>
      <c r="I124" s="2"/>
      <c r="J124" s="2">
        <f t="shared" si="26"/>
        <v>865</v>
      </c>
      <c r="K124" s="2">
        <v>-350</v>
      </c>
      <c r="L124" s="2">
        <f t="shared" si="27"/>
        <v>515</v>
      </c>
      <c r="M124" s="2"/>
      <c r="N124" s="2">
        <f t="shared" si="28"/>
        <v>515</v>
      </c>
    </row>
    <row r="125" spans="1:14" ht="15.75" hidden="1">
      <c r="A125" s="2" t="s">
        <v>20</v>
      </c>
      <c r="B125" s="2">
        <v>254</v>
      </c>
      <c r="C125" s="2"/>
      <c r="D125" s="2">
        <v>319</v>
      </c>
      <c r="E125" s="2"/>
      <c r="F125" s="2">
        <f t="shared" si="24"/>
        <v>573</v>
      </c>
      <c r="G125" s="2"/>
      <c r="H125" s="2">
        <f t="shared" si="25"/>
        <v>573</v>
      </c>
      <c r="I125" s="2"/>
      <c r="J125" s="2">
        <f t="shared" si="26"/>
        <v>573</v>
      </c>
      <c r="K125" s="2"/>
      <c r="L125" s="2">
        <f t="shared" si="27"/>
        <v>573</v>
      </c>
      <c r="M125" s="2"/>
      <c r="N125" s="2">
        <f t="shared" si="28"/>
        <v>573</v>
      </c>
    </row>
    <row r="126" spans="1:14" ht="15.75" hidden="1">
      <c r="A126" s="2" t="s">
        <v>4</v>
      </c>
      <c r="B126" s="2">
        <v>209</v>
      </c>
      <c r="C126" s="2"/>
      <c r="D126" s="2">
        <v>686</v>
      </c>
      <c r="E126" s="2"/>
      <c r="F126" s="2">
        <f t="shared" si="24"/>
        <v>895</v>
      </c>
      <c r="G126" s="2"/>
      <c r="H126" s="2">
        <f t="shared" si="25"/>
        <v>895</v>
      </c>
      <c r="I126" s="2"/>
      <c r="J126" s="2">
        <f t="shared" si="26"/>
        <v>895</v>
      </c>
      <c r="K126" s="2"/>
      <c r="L126" s="2">
        <f t="shared" si="27"/>
        <v>895</v>
      </c>
      <c r="M126" s="2"/>
      <c r="N126" s="2">
        <f t="shared" si="28"/>
        <v>895</v>
      </c>
    </row>
    <row r="127" spans="1:14" ht="15.75" hidden="1">
      <c r="A127" s="2" t="s">
        <v>5</v>
      </c>
      <c r="B127" s="2">
        <v>343</v>
      </c>
      <c r="C127" s="2"/>
      <c r="D127" s="2">
        <v>619</v>
      </c>
      <c r="E127" s="2"/>
      <c r="F127" s="2">
        <f t="shared" si="24"/>
        <v>962</v>
      </c>
      <c r="G127" s="2"/>
      <c r="H127" s="2">
        <f t="shared" si="25"/>
        <v>962</v>
      </c>
      <c r="I127" s="2"/>
      <c r="J127" s="2">
        <f t="shared" si="26"/>
        <v>962</v>
      </c>
      <c r="K127" s="2">
        <v>-350</v>
      </c>
      <c r="L127" s="2">
        <f t="shared" si="27"/>
        <v>612</v>
      </c>
      <c r="M127" s="2"/>
      <c r="N127" s="2">
        <f t="shared" si="28"/>
        <v>612</v>
      </c>
    </row>
    <row r="128" spans="1:14" ht="15.75" hidden="1">
      <c r="A128" s="2" t="s">
        <v>6</v>
      </c>
      <c r="B128" s="2">
        <v>32</v>
      </c>
      <c r="C128" s="2"/>
      <c r="D128" s="2">
        <v>156</v>
      </c>
      <c r="E128" s="2"/>
      <c r="F128" s="2">
        <f t="shared" si="24"/>
        <v>188</v>
      </c>
      <c r="G128" s="2"/>
      <c r="H128" s="2">
        <f t="shared" si="25"/>
        <v>188</v>
      </c>
      <c r="I128" s="2"/>
      <c r="J128" s="2">
        <f t="shared" si="26"/>
        <v>188</v>
      </c>
      <c r="K128" s="2"/>
      <c r="L128" s="2">
        <f t="shared" si="27"/>
        <v>188</v>
      </c>
      <c r="M128" s="2"/>
      <c r="N128" s="2">
        <f t="shared" si="28"/>
        <v>188</v>
      </c>
    </row>
    <row r="129" spans="1:14" ht="15.75" hidden="1">
      <c r="A129" s="2" t="s">
        <v>7</v>
      </c>
      <c r="B129" s="2"/>
      <c r="C129" s="2"/>
      <c r="D129" s="2">
        <v>253</v>
      </c>
      <c r="E129" s="2"/>
      <c r="F129" s="2">
        <f t="shared" si="24"/>
        <v>253</v>
      </c>
      <c r="G129" s="2"/>
      <c r="H129" s="2">
        <f t="shared" si="25"/>
        <v>253</v>
      </c>
      <c r="I129" s="2"/>
      <c r="J129" s="2">
        <f t="shared" si="26"/>
        <v>253</v>
      </c>
      <c r="K129" s="2"/>
      <c r="L129" s="2">
        <f t="shared" si="27"/>
        <v>253</v>
      </c>
      <c r="M129" s="2"/>
      <c r="N129" s="2">
        <f t="shared" si="28"/>
        <v>253</v>
      </c>
    </row>
    <row r="130" spans="1:14" ht="15.75" hidden="1">
      <c r="A130" s="2" t="s">
        <v>8</v>
      </c>
      <c r="B130" s="2"/>
      <c r="C130" s="2"/>
      <c r="D130" s="2">
        <v>134</v>
      </c>
      <c r="E130" s="2"/>
      <c r="F130" s="2">
        <f t="shared" si="24"/>
        <v>134</v>
      </c>
      <c r="G130" s="2"/>
      <c r="H130" s="2">
        <f t="shared" si="25"/>
        <v>134</v>
      </c>
      <c r="I130" s="2"/>
      <c r="J130" s="2">
        <f t="shared" si="26"/>
        <v>134</v>
      </c>
      <c r="K130" s="2"/>
      <c r="L130" s="2">
        <f t="shared" si="27"/>
        <v>134</v>
      </c>
      <c r="M130" s="2"/>
      <c r="N130" s="2">
        <f t="shared" si="28"/>
        <v>134</v>
      </c>
    </row>
    <row r="131" spans="1:14" ht="15.75" hidden="1">
      <c r="A131" s="2" t="s">
        <v>9</v>
      </c>
      <c r="B131" s="2">
        <v>231</v>
      </c>
      <c r="C131" s="2"/>
      <c r="D131" s="2">
        <v>348</v>
      </c>
      <c r="E131" s="2"/>
      <c r="F131" s="2">
        <f t="shared" si="24"/>
        <v>579</v>
      </c>
      <c r="G131" s="2"/>
      <c r="H131" s="2">
        <f t="shared" si="25"/>
        <v>579</v>
      </c>
      <c r="I131" s="2"/>
      <c r="J131" s="2">
        <f t="shared" si="26"/>
        <v>579</v>
      </c>
      <c r="K131" s="2">
        <v>-300</v>
      </c>
      <c r="L131" s="2">
        <f t="shared" si="27"/>
        <v>279</v>
      </c>
      <c r="M131" s="2"/>
      <c r="N131" s="2">
        <f t="shared" si="28"/>
        <v>279</v>
      </c>
    </row>
    <row r="132" spans="1:14" ht="15.75" hidden="1">
      <c r="A132" s="2" t="s">
        <v>10</v>
      </c>
      <c r="B132" s="2">
        <v>199</v>
      </c>
      <c r="C132" s="2"/>
      <c r="D132" s="2">
        <v>321</v>
      </c>
      <c r="E132" s="2"/>
      <c r="F132" s="2">
        <f t="shared" si="24"/>
        <v>520</v>
      </c>
      <c r="G132" s="2"/>
      <c r="H132" s="2">
        <f t="shared" si="25"/>
        <v>520</v>
      </c>
      <c r="I132" s="2"/>
      <c r="J132" s="2">
        <f t="shared" si="26"/>
        <v>520</v>
      </c>
      <c r="K132" s="2">
        <v>66</v>
      </c>
      <c r="L132" s="2">
        <f t="shared" si="27"/>
        <v>586</v>
      </c>
      <c r="M132" s="2"/>
      <c r="N132" s="2">
        <f t="shared" si="28"/>
        <v>586</v>
      </c>
    </row>
    <row r="133" spans="1:14" ht="15.75" hidden="1">
      <c r="A133" s="2" t="s">
        <v>11</v>
      </c>
      <c r="B133" s="2">
        <v>211</v>
      </c>
      <c r="C133" s="2"/>
      <c r="D133" s="2">
        <v>219</v>
      </c>
      <c r="E133" s="2"/>
      <c r="F133" s="2">
        <f t="shared" si="24"/>
        <v>430</v>
      </c>
      <c r="G133" s="2"/>
      <c r="H133" s="2">
        <f t="shared" si="25"/>
        <v>430</v>
      </c>
      <c r="I133" s="2"/>
      <c r="J133" s="2">
        <f t="shared" si="26"/>
        <v>430</v>
      </c>
      <c r="K133" s="2"/>
      <c r="L133" s="2">
        <f t="shared" si="27"/>
        <v>430</v>
      </c>
      <c r="M133" s="2"/>
      <c r="N133" s="2">
        <f t="shared" si="28"/>
        <v>430</v>
      </c>
    </row>
    <row r="134" spans="1:14" ht="15.75" hidden="1">
      <c r="A134" s="2" t="s">
        <v>18</v>
      </c>
      <c r="B134" s="2">
        <v>87</v>
      </c>
      <c r="C134" s="2"/>
      <c r="D134" s="2">
        <v>154</v>
      </c>
      <c r="E134" s="2"/>
      <c r="F134" s="2">
        <f t="shared" si="24"/>
        <v>241</v>
      </c>
      <c r="G134" s="2"/>
      <c r="H134" s="2">
        <f t="shared" si="25"/>
        <v>241</v>
      </c>
      <c r="I134" s="2"/>
      <c r="J134" s="2">
        <f t="shared" si="26"/>
        <v>241</v>
      </c>
      <c r="K134" s="2"/>
      <c r="L134" s="2">
        <f t="shared" si="27"/>
        <v>241</v>
      </c>
      <c r="M134" s="2"/>
      <c r="N134" s="2">
        <f t="shared" si="28"/>
        <v>241</v>
      </c>
    </row>
    <row r="135" spans="1:14" ht="15.75" hidden="1">
      <c r="A135" s="2" t="s">
        <v>12</v>
      </c>
      <c r="B135" s="2">
        <v>134</v>
      </c>
      <c r="C135" s="2"/>
      <c r="D135" s="2">
        <v>263</v>
      </c>
      <c r="E135" s="2"/>
      <c r="F135" s="2">
        <f t="shared" si="24"/>
        <v>397</v>
      </c>
      <c r="G135" s="2"/>
      <c r="H135" s="2">
        <f t="shared" si="25"/>
        <v>397</v>
      </c>
      <c r="I135" s="2"/>
      <c r="J135" s="2">
        <f t="shared" si="26"/>
        <v>397</v>
      </c>
      <c r="K135" s="2"/>
      <c r="L135" s="2">
        <f t="shared" si="27"/>
        <v>397</v>
      </c>
      <c r="M135" s="2"/>
      <c r="N135" s="2">
        <f t="shared" si="28"/>
        <v>397</v>
      </c>
    </row>
    <row r="136" spans="1:14" ht="15.75" hidden="1">
      <c r="A136" s="2" t="s">
        <v>13</v>
      </c>
      <c r="B136" s="2">
        <v>398</v>
      </c>
      <c r="C136" s="2"/>
      <c r="D136" s="2">
        <v>348</v>
      </c>
      <c r="E136" s="2"/>
      <c r="F136" s="2">
        <f t="shared" si="24"/>
        <v>746</v>
      </c>
      <c r="G136" s="2"/>
      <c r="H136" s="2">
        <f t="shared" si="25"/>
        <v>746</v>
      </c>
      <c r="I136" s="2"/>
      <c r="J136" s="2">
        <f t="shared" si="26"/>
        <v>746</v>
      </c>
      <c r="K136" s="2">
        <v>-300</v>
      </c>
      <c r="L136" s="2">
        <f t="shared" si="27"/>
        <v>446</v>
      </c>
      <c r="M136" s="2"/>
      <c r="N136" s="2">
        <f t="shared" si="28"/>
        <v>446</v>
      </c>
    </row>
    <row r="137" spans="1:14" ht="15.75" hidden="1">
      <c r="A137" s="2" t="s">
        <v>14</v>
      </c>
      <c r="B137" s="2"/>
      <c r="C137" s="2"/>
      <c r="D137" s="2">
        <v>197</v>
      </c>
      <c r="E137" s="2"/>
      <c r="F137" s="2">
        <f t="shared" si="24"/>
        <v>197</v>
      </c>
      <c r="G137" s="2"/>
      <c r="H137" s="2">
        <f t="shared" si="25"/>
        <v>197</v>
      </c>
      <c r="I137" s="2"/>
      <c r="J137" s="2">
        <f t="shared" si="26"/>
        <v>197</v>
      </c>
      <c r="K137" s="2">
        <v>-66</v>
      </c>
      <c r="L137" s="2">
        <f t="shared" si="27"/>
        <v>131</v>
      </c>
      <c r="M137" s="2"/>
      <c r="N137" s="2">
        <f t="shared" si="28"/>
        <v>131</v>
      </c>
    </row>
    <row r="138" spans="1:14" ht="15.75" hidden="1">
      <c r="A138" s="2" t="s">
        <v>15</v>
      </c>
      <c r="B138" s="2"/>
      <c r="C138" s="2"/>
      <c r="D138" s="2">
        <v>280</v>
      </c>
      <c r="E138" s="2"/>
      <c r="F138" s="2">
        <f t="shared" si="24"/>
        <v>280</v>
      </c>
      <c r="G138" s="2"/>
      <c r="H138" s="2">
        <f t="shared" si="25"/>
        <v>280</v>
      </c>
      <c r="I138" s="2"/>
      <c r="J138" s="2">
        <f t="shared" si="26"/>
        <v>280</v>
      </c>
      <c r="K138" s="2"/>
      <c r="L138" s="2">
        <f t="shared" si="27"/>
        <v>280</v>
      </c>
      <c r="M138" s="2"/>
      <c r="N138" s="2">
        <f t="shared" si="28"/>
        <v>280</v>
      </c>
    </row>
    <row r="139" spans="1:14" ht="15.75" hidden="1">
      <c r="A139" s="2" t="s">
        <v>16</v>
      </c>
      <c r="B139" s="2">
        <v>51</v>
      </c>
      <c r="C139" s="2"/>
      <c r="D139" s="2">
        <v>299</v>
      </c>
      <c r="E139" s="2"/>
      <c r="F139" s="2">
        <f t="shared" si="24"/>
        <v>350</v>
      </c>
      <c r="G139" s="2"/>
      <c r="H139" s="2">
        <f t="shared" si="25"/>
        <v>350</v>
      </c>
      <c r="I139" s="2"/>
      <c r="J139" s="2">
        <f t="shared" si="26"/>
        <v>350</v>
      </c>
      <c r="K139" s="2"/>
      <c r="L139" s="2">
        <f t="shared" si="27"/>
        <v>350</v>
      </c>
      <c r="M139" s="2"/>
      <c r="N139" s="2">
        <f t="shared" si="28"/>
        <v>350</v>
      </c>
    </row>
    <row r="140" spans="1:14" ht="15.75" hidden="1">
      <c r="A140" s="2" t="s">
        <v>17</v>
      </c>
      <c r="B140" s="2">
        <v>2954</v>
      </c>
      <c r="C140" s="2"/>
      <c r="D140" s="2">
        <v>402</v>
      </c>
      <c r="E140" s="2"/>
      <c r="F140" s="2">
        <f t="shared" si="24"/>
        <v>3356</v>
      </c>
      <c r="G140" s="2">
        <v>-1000</v>
      </c>
      <c r="H140" s="2">
        <f t="shared" si="25"/>
        <v>2356</v>
      </c>
      <c r="I140" s="2"/>
      <c r="J140" s="2">
        <f t="shared" si="26"/>
        <v>2356</v>
      </c>
      <c r="K140" s="2">
        <v>-1500</v>
      </c>
      <c r="L140" s="2">
        <f t="shared" si="27"/>
        <v>856</v>
      </c>
      <c r="M140" s="2"/>
      <c r="N140" s="2">
        <f t="shared" si="28"/>
        <v>856</v>
      </c>
    </row>
    <row r="141" spans="1:14" ht="15.75" hidden="1">
      <c r="A141" s="2" t="s">
        <v>0</v>
      </c>
      <c r="B141" s="2">
        <f aca="true" t="shared" si="29" ref="B141:J141">SUM(B121:B140)</f>
        <v>11185</v>
      </c>
      <c r="C141" s="2"/>
      <c r="D141" s="2">
        <f t="shared" si="29"/>
        <v>11549</v>
      </c>
      <c r="E141" s="2"/>
      <c r="F141" s="2">
        <f t="shared" si="29"/>
        <v>22734</v>
      </c>
      <c r="G141" s="2">
        <f t="shared" si="29"/>
        <v>-5039</v>
      </c>
      <c r="H141" s="2">
        <f t="shared" si="29"/>
        <v>17695</v>
      </c>
      <c r="I141" s="2">
        <f t="shared" si="29"/>
        <v>100</v>
      </c>
      <c r="J141" s="2">
        <f t="shared" si="29"/>
        <v>17795</v>
      </c>
      <c r="K141" s="2">
        <f>SUM(K121:K140)</f>
        <v>-6000</v>
      </c>
      <c r="L141" s="2">
        <f>SUM(L121:L140)</f>
        <v>11795</v>
      </c>
      <c r="M141" s="2">
        <f>SUM(M121:M140)</f>
        <v>0</v>
      </c>
      <c r="N141" s="2">
        <f>SUM(N121:N140)</f>
        <v>11795</v>
      </c>
    </row>
    <row r="142" spans="1:4" ht="15.75" hidden="1">
      <c r="A142" s="11"/>
      <c r="B142" s="11"/>
      <c r="C142" s="11"/>
      <c r="D142" s="11"/>
    </row>
    <row r="143" ht="12.75" hidden="1"/>
    <row r="144" spans="1:12" ht="63" customHeight="1" hidden="1">
      <c r="A144" s="38" t="s">
        <v>49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4" ht="15.75" hidden="1">
      <c r="A145" s="24"/>
      <c r="B145" s="24"/>
      <c r="C145" s="24"/>
      <c r="D145" s="24"/>
    </row>
    <row r="146" spans="1:14" ht="47.25" customHeight="1" hidden="1">
      <c r="A146" s="5" t="s">
        <v>1</v>
      </c>
      <c r="B146" s="5" t="s">
        <v>26</v>
      </c>
      <c r="C146" s="5"/>
      <c r="D146" s="5" t="s">
        <v>30</v>
      </c>
      <c r="E146" s="5"/>
      <c r="F146" s="5" t="s">
        <v>26</v>
      </c>
      <c r="G146" s="5" t="s">
        <v>31</v>
      </c>
      <c r="H146" s="5" t="s">
        <v>38</v>
      </c>
      <c r="I146" s="5" t="s">
        <v>31</v>
      </c>
      <c r="J146" s="5" t="s">
        <v>38</v>
      </c>
      <c r="K146" s="5" t="s">
        <v>31</v>
      </c>
      <c r="L146" s="5" t="s">
        <v>38</v>
      </c>
      <c r="M146" s="5" t="s">
        <v>31</v>
      </c>
      <c r="N146" s="5" t="s">
        <v>38</v>
      </c>
    </row>
    <row r="147" spans="1:14" ht="15.75" hidden="1">
      <c r="A147" s="2" t="s">
        <v>19</v>
      </c>
      <c r="B147" s="2">
        <v>21814</v>
      </c>
      <c r="C147" s="2"/>
      <c r="D147" s="2">
        <v>1333</v>
      </c>
      <c r="E147" s="2"/>
      <c r="F147" s="2">
        <f aca="true" t="shared" si="30" ref="F147:F166">B147+D147</f>
        <v>23147</v>
      </c>
      <c r="G147" s="2">
        <v>-3772</v>
      </c>
      <c r="H147" s="2">
        <f aca="true" t="shared" si="31" ref="H147:H166">F147+G147</f>
        <v>19375</v>
      </c>
      <c r="I147" s="2">
        <v>2516</v>
      </c>
      <c r="J147" s="2">
        <f aca="true" t="shared" si="32" ref="J147:J166">H147+I147</f>
        <v>21891</v>
      </c>
      <c r="K147" s="2"/>
      <c r="L147" s="2">
        <f aca="true" t="shared" si="33" ref="L147:L166">J147+K147</f>
        <v>21891</v>
      </c>
      <c r="M147" s="2"/>
      <c r="N147" s="2">
        <f aca="true" t="shared" si="34" ref="N147:N166">L147+M147</f>
        <v>21891</v>
      </c>
    </row>
    <row r="148" spans="1:14" ht="15.75" hidden="1">
      <c r="A148" s="2" t="s">
        <v>21</v>
      </c>
      <c r="B148" s="2"/>
      <c r="C148" s="2"/>
      <c r="D148" s="2">
        <v>13140</v>
      </c>
      <c r="E148" s="2"/>
      <c r="F148" s="2">
        <f t="shared" si="30"/>
        <v>13140</v>
      </c>
      <c r="G148" s="2">
        <v>5124</v>
      </c>
      <c r="H148" s="2">
        <f t="shared" si="31"/>
        <v>18264</v>
      </c>
      <c r="I148" s="2"/>
      <c r="J148" s="2">
        <f t="shared" si="32"/>
        <v>18264</v>
      </c>
      <c r="K148" s="2">
        <v>96</v>
      </c>
      <c r="L148" s="2">
        <f t="shared" si="33"/>
        <v>18360</v>
      </c>
      <c r="M148" s="2"/>
      <c r="N148" s="2">
        <f t="shared" si="34"/>
        <v>18360</v>
      </c>
    </row>
    <row r="149" spans="1:14" ht="15.75" hidden="1">
      <c r="A149" s="2" t="s">
        <v>2</v>
      </c>
      <c r="B149" s="2"/>
      <c r="C149" s="2"/>
      <c r="D149" s="2">
        <v>2244</v>
      </c>
      <c r="E149" s="2"/>
      <c r="F149" s="2">
        <f t="shared" si="30"/>
        <v>2244</v>
      </c>
      <c r="G149" s="2"/>
      <c r="H149" s="2">
        <f t="shared" si="31"/>
        <v>2244</v>
      </c>
      <c r="I149" s="2"/>
      <c r="J149" s="2">
        <f t="shared" si="32"/>
        <v>2244</v>
      </c>
      <c r="K149" s="2">
        <v>-96</v>
      </c>
      <c r="L149" s="2">
        <f t="shared" si="33"/>
        <v>2148</v>
      </c>
      <c r="M149" s="2"/>
      <c r="N149" s="2">
        <f t="shared" si="34"/>
        <v>2148</v>
      </c>
    </row>
    <row r="150" spans="1:14" ht="15.75" hidden="1">
      <c r="A150" s="2" t="s">
        <v>3</v>
      </c>
      <c r="B150" s="2">
        <v>3665</v>
      </c>
      <c r="C150" s="2"/>
      <c r="D150" s="2">
        <v>242</v>
      </c>
      <c r="E150" s="2"/>
      <c r="F150" s="2">
        <f t="shared" si="30"/>
        <v>3907</v>
      </c>
      <c r="G150" s="2"/>
      <c r="H150" s="2">
        <f t="shared" si="31"/>
        <v>3907</v>
      </c>
      <c r="I150" s="2"/>
      <c r="J150" s="2">
        <f t="shared" si="32"/>
        <v>3907</v>
      </c>
      <c r="K150" s="2">
        <v>197</v>
      </c>
      <c r="L150" s="2">
        <f t="shared" si="33"/>
        <v>4104</v>
      </c>
      <c r="M150" s="2"/>
      <c r="N150" s="2">
        <f t="shared" si="34"/>
        <v>4104</v>
      </c>
    </row>
    <row r="151" spans="1:14" ht="15.75" hidden="1">
      <c r="A151" s="2" t="s">
        <v>20</v>
      </c>
      <c r="B151" s="2">
        <v>1465</v>
      </c>
      <c r="C151" s="2"/>
      <c r="D151" s="2">
        <v>87</v>
      </c>
      <c r="E151" s="2"/>
      <c r="F151" s="2">
        <f t="shared" si="30"/>
        <v>1552</v>
      </c>
      <c r="G151" s="2"/>
      <c r="H151" s="2">
        <f t="shared" si="31"/>
        <v>1552</v>
      </c>
      <c r="I151" s="2"/>
      <c r="J151" s="2">
        <f t="shared" si="32"/>
        <v>1552</v>
      </c>
      <c r="K151" s="2">
        <v>-79</v>
      </c>
      <c r="L151" s="2">
        <f t="shared" si="33"/>
        <v>1473</v>
      </c>
      <c r="M151" s="2"/>
      <c r="N151" s="2">
        <f t="shared" si="34"/>
        <v>1473</v>
      </c>
    </row>
    <row r="152" spans="1:14" ht="15.75" hidden="1">
      <c r="A152" s="2" t="s">
        <v>4</v>
      </c>
      <c r="B152" s="2">
        <v>1958</v>
      </c>
      <c r="C152" s="2"/>
      <c r="D152" s="2">
        <v>122</v>
      </c>
      <c r="E152" s="2"/>
      <c r="F152" s="2">
        <f t="shared" si="30"/>
        <v>2080</v>
      </c>
      <c r="G152" s="2"/>
      <c r="H152" s="2">
        <f t="shared" si="31"/>
        <v>2080</v>
      </c>
      <c r="I152" s="2"/>
      <c r="J152" s="2">
        <f t="shared" si="32"/>
        <v>2080</v>
      </c>
      <c r="K152" s="2">
        <v>85</v>
      </c>
      <c r="L152" s="2">
        <f t="shared" si="33"/>
        <v>2165</v>
      </c>
      <c r="M152" s="2"/>
      <c r="N152" s="2">
        <f t="shared" si="34"/>
        <v>2165</v>
      </c>
    </row>
    <row r="153" spans="1:14" ht="15.75" hidden="1">
      <c r="A153" s="2" t="s">
        <v>5</v>
      </c>
      <c r="B153" s="2">
        <v>2410</v>
      </c>
      <c r="C153" s="2"/>
      <c r="D153" s="2">
        <v>145</v>
      </c>
      <c r="E153" s="2"/>
      <c r="F153" s="2">
        <f t="shared" si="30"/>
        <v>2555</v>
      </c>
      <c r="G153" s="2"/>
      <c r="H153" s="2">
        <f t="shared" si="31"/>
        <v>2555</v>
      </c>
      <c r="I153" s="2"/>
      <c r="J153" s="2">
        <f t="shared" si="32"/>
        <v>2555</v>
      </c>
      <c r="K153" s="2">
        <v>22</v>
      </c>
      <c r="L153" s="2">
        <f t="shared" si="33"/>
        <v>2577</v>
      </c>
      <c r="M153" s="2"/>
      <c r="N153" s="2">
        <f t="shared" si="34"/>
        <v>2577</v>
      </c>
    </row>
    <row r="154" spans="1:14" ht="15.75" hidden="1">
      <c r="A154" s="2" t="s">
        <v>6</v>
      </c>
      <c r="B154" s="2">
        <v>1151</v>
      </c>
      <c r="C154" s="2"/>
      <c r="D154" s="2">
        <v>67</v>
      </c>
      <c r="E154" s="2"/>
      <c r="F154" s="2">
        <f t="shared" si="30"/>
        <v>1218</v>
      </c>
      <c r="G154" s="2"/>
      <c r="H154" s="2">
        <f t="shared" si="31"/>
        <v>1218</v>
      </c>
      <c r="I154" s="2"/>
      <c r="J154" s="2">
        <f t="shared" si="32"/>
        <v>1218</v>
      </c>
      <c r="K154" s="2">
        <v>-33</v>
      </c>
      <c r="L154" s="2">
        <f t="shared" si="33"/>
        <v>1185</v>
      </c>
      <c r="M154" s="2"/>
      <c r="N154" s="2">
        <f t="shared" si="34"/>
        <v>1185</v>
      </c>
    </row>
    <row r="155" spans="1:14" ht="15.75" hidden="1">
      <c r="A155" s="2" t="s">
        <v>7</v>
      </c>
      <c r="B155" s="2">
        <v>533</v>
      </c>
      <c r="C155" s="2"/>
      <c r="D155" s="2">
        <v>33</v>
      </c>
      <c r="E155" s="2"/>
      <c r="F155" s="2">
        <f t="shared" si="30"/>
        <v>566</v>
      </c>
      <c r="G155" s="2"/>
      <c r="H155" s="2">
        <f t="shared" si="31"/>
        <v>566</v>
      </c>
      <c r="I155" s="2"/>
      <c r="J155" s="2">
        <f t="shared" si="32"/>
        <v>566</v>
      </c>
      <c r="K155" s="2">
        <v>-12</v>
      </c>
      <c r="L155" s="2">
        <f t="shared" si="33"/>
        <v>554</v>
      </c>
      <c r="M155" s="2"/>
      <c r="N155" s="2">
        <f t="shared" si="34"/>
        <v>554</v>
      </c>
    </row>
    <row r="156" spans="1:14" ht="15.75" hidden="1">
      <c r="A156" s="2" t="s">
        <v>8</v>
      </c>
      <c r="B156" s="2">
        <v>453</v>
      </c>
      <c r="C156" s="2"/>
      <c r="D156" s="2">
        <v>30</v>
      </c>
      <c r="E156" s="2"/>
      <c r="F156" s="2">
        <f t="shared" si="30"/>
        <v>483</v>
      </c>
      <c r="G156" s="2"/>
      <c r="H156" s="2">
        <f t="shared" si="31"/>
        <v>483</v>
      </c>
      <c r="I156" s="2"/>
      <c r="J156" s="2">
        <f t="shared" si="32"/>
        <v>483</v>
      </c>
      <c r="K156" s="2">
        <v>6</v>
      </c>
      <c r="L156" s="2">
        <f t="shared" si="33"/>
        <v>489</v>
      </c>
      <c r="M156" s="2"/>
      <c r="N156" s="2">
        <f t="shared" si="34"/>
        <v>489</v>
      </c>
    </row>
    <row r="157" spans="1:14" ht="15.75" hidden="1">
      <c r="A157" s="2" t="s">
        <v>9</v>
      </c>
      <c r="B157" s="2">
        <v>1151</v>
      </c>
      <c r="C157" s="2"/>
      <c r="D157" s="2">
        <v>70</v>
      </c>
      <c r="E157" s="2"/>
      <c r="F157" s="2">
        <f t="shared" si="30"/>
        <v>1221</v>
      </c>
      <c r="G157" s="2"/>
      <c r="H157" s="2">
        <f t="shared" si="31"/>
        <v>1221</v>
      </c>
      <c r="I157" s="2"/>
      <c r="J157" s="2">
        <f t="shared" si="32"/>
        <v>1221</v>
      </c>
      <c r="K157" s="2">
        <v>4</v>
      </c>
      <c r="L157" s="2">
        <f t="shared" si="33"/>
        <v>1225</v>
      </c>
      <c r="M157" s="2"/>
      <c r="N157" s="2">
        <f t="shared" si="34"/>
        <v>1225</v>
      </c>
    </row>
    <row r="158" spans="1:14" ht="15.75" hidden="1">
      <c r="A158" s="2" t="s">
        <v>10</v>
      </c>
      <c r="B158" s="2">
        <v>1356</v>
      </c>
      <c r="C158" s="2"/>
      <c r="D158" s="2">
        <v>86</v>
      </c>
      <c r="E158" s="2"/>
      <c r="F158" s="2">
        <f t="shared" si="30"/>
        <v>1442</v>
      </c>
      <c r="G158" s="2"/>
      <c r="H158" s="2">
        <f t="shared" si="31"/>
        <v>1442</v>
      </c>
      <c r="I158" s="2"/>
      <c r="J158" s="2">
        <f t="shared" si="32"/>
        <v>1442</v>
      </c>
      <c r="K158" s="2">
        <v>33</v>
      </c>
      <c r="L158" s="2">
        <f t="shared" si="33"/>
        <v>1475</v>
      </c>
      <c r="M158" s="2"/>
      <c r="N158" s="2">
        <f t="shared" si="34"/>
        <v>1475</v>
      </c>
    </row>
    <row r="159" spans="1:14" ht="15.75" hidden="1">
      <c r="A159" s="2" t="s">
        <v>11</v>
      </c>
      <c r="B159" s="2">
        <v>316</v>
      </c>
      <c r="C159" s="2"/>
      <c r="D159" s="2">
        <v>20</v>
      </c>
      <c r="E159" s="2"/>
      <c r="F159" s="2">
        <f t="shared" si="30"/>
        <v>336</v>
      </c>
      <c r="G159" s="2"/>
      <c r="H159" s="2">
        <f t="shared" si="31"/>
        <v>336</v>
      </c>
      <c r="I159" s="2"/>
      <c r="J159" s="2">
        <f t="shared" si="32"/>
        <v>336</v>
      </c>
      <c r="K159" s="2">
        <v>8</v>
      </c>
      <c r="L159" s="2">
        <f t="shared" si="33"/>
        <v>344</v>
      </c>
      <c r="M159" s="2"/>
      <c r="N159" s="2">
        <f t="shared" si="34"/>
        <v>344</v>
      </c>
    </row>
    <row r="160" spans="1:14" ht="15.75" hidden="1">
      <c r="A160" s="2" t="s">
        <v>18</v>
      </c>
      <c r="B160" s="2">
        <v>299</v>
      </c>
      <c r="C160" s="2"/>
      <c r="D160" s="2">
        <v>19</v>
      </c>
      <c r="E160" s="2"/>
      <c r="F160" s="2">
        <f t="shared" si="30"/>
        <v>318</v>
      </c>
      <c r="G160" s="2"/>
      <c r="H160" s="2">
        <f t="shared" si="31"/>
        <v>318</v>
      </c>
      <c r="I160" s="2"/>
      <c r="J160" s="2">
        <f t="shared" si="32"/>
        <v>318</v>
      </c>
      <c r="K160" s="2">
        <v>3</v>
      </c>
      <c r="L160" s="2">
        <f t="shared" si="33"/>
        <v>321</v>
      </c>
      <c r="M160" s="2"/>
      <c r="N160" s="2">
        <f t="shared" si="34"/>
        <v>321</v>
      </c>
    </row>
    <row r="161" spans="1:14" ht="15.75" hidden="1">
      <c r="A161" s="2" t="s">
        <v>12</v>
      </c>
      <c r="B161" s="2">
        <v>653</v>
      </c>
      <c r="C161" s="2"/>
      <c r="D161" s="2">
        <v>39</v>
      </c>
      <c r="E161" s="2"/>
      <c r="F161" s="2">
        <f t="shared" si="30"/>
        <v>692</v>
      </c>
      <c r="G161" s="2"/>
      <c r="H161" s="2">
        <f t="shared" si="31"/>
        <v>692</v>
      </c>
      <c r="I161" s="2"/>
      <c r="J161" s="2">
        <f t="shared" si="32"/>
        <v>692</v>
      </c>
      <c r="K161" s="2">
        <v>-32</v>
      </c>
      <c r="L161" s="2">
        <f t="shared" si="33"/>
        <v>660</v>
      </c>
      <c r="M161" s="2"/>
      <c r="N161" s="2">
        <f t="shared" si="34"/>
        <v>660</v>
      </c>
    </row>
    <row r="162" spans="1:14" ht="15.75" hidden="1">
      <c r="A162" s="2" t="s">
        <v>13</v>
      </c>
      <c r="B162" s="2">
        <v>574</v>
      </c>
      <c r="C162" s="2"/>
      <c r="D162" s="2">
        <v>40</v>
      </c>
      <c r="E162" s="2"/>
      <c r="F162" s="2">
        <f t="shared" si="30"/>
        <v>614</v>
      </c>
      <c r="G162" s="2"/>
      <c r="H162" s="2">
        <f t="shared" si="31"/>
        <v>614</v>
      </c>
      <c r="I162" s="2"/>
      <c r="J162" s="2">
        <f t="shared" si="32"/>
        <v>614</v>
      </c>
      <c r="K162" s="2">
        <v>92</v>
      </c>
      <c r="L162" s="2">
        <f t="shared" si="33"/>
        <v>706</v>
      </c>
      <c r="M162" s="2"/>
      <c r="N162" s="2">
        <f t="shared" si="34"/>
        <v>706</v>
      </c>
    </row>
    <row r="163" spans="1:14" ht="15.75" hidden="1">
      <c r="A163" s="2" t="s">
        <v>14</v>
      </c>
      <c r="B163" s="2">
        <v>572</v>
      </c>
      <c r="C163" s="2"/>
      <c r="D163" s="2">
        <v>38</v>
      </c>
      <c r="E163" s="2"/>
      <c r="F163" s="2">
        <f t="shared" si="30"/>
        <v>610</v>
      </c>
      <c r="G163" s="2"/>
      <c r="H163" s="2">
        <f t="shared" si="31"/>
        <v>610</v>
      </c>
      <c r="I163" s="2"/>
      <c r="J163" s="2">
        <f t="shared" si="32"/>
        <v>610</v>
      </c>
      <c r="K163" s="2">
        <v>78</v>
      </c>
      <c r="L163" s="2">
        <f t="shared" si="33"/>
        <v>688</v>
      </c>
      <c r="M163" s="2"/>
      <c r="N163" s="2">
        <f t="shared" si="34"/>
        <v>688</v>
      </c>
    </row>
    <row r="164" spans="1:14" ht="15.75" hidden="1">
      <c r="A164" s="2" t="s">
        <v>15</v>
      </c>
      <c r="B164" s="2">
        <v>532</v>
      </c>
      <c r="C164" s="2"/>
      <c r="D164" s="2">
        <v>34</v>
      </c>
      <c r="E164" s="2"/>
      <c r="F164" s="2">
        <f t="shared" si="30"/>
        <v>566</v>
      </c>
      <c r="G164" s="2"/>
      <c r="H164" s="2">
        <f t="shared" si="31"/>
        <v>566</v>
      </c>
      <c r="I164" s="2"/>
      <c r="J164" s="2">
        <f t="shared" si="32"/>
        <v>566</v>
      </c>
      <c r="K164" s="2">
        <v>13</v>
      </c>
      <c r="L164" s="2">
        <f t="shared" si="33"/>
        <v>579</v>
      </c>
      <c r="M164" s="2"/>
      <c r="N164" s="2">
        <f t="shared" si="34"/>
        <v>579</v>
      </c>
    </row>
    <row r="165" spans="1:14" ht="15.75" hidden="1">
      <c r="A165" s="2" t="s">
        <v>16</v>
      </c>
      <c r="B165" s="2">
        <v>254</v>
      </c>
      <c r="C165" s="2"/>
      <c r="D165" s="2">
        <v>15</v>
      </c>
      <c r="E165" s="2"/>
      <c r="F165" s="2">
        <f t="shared" si="30"/>
        <v>269</v>
      </c>
      <c r="G165" s="2"/>
      <c r="H165" s="2">
        <f t="shared" si="31"/>
        <v>269</v>
      </c>
      <c r="I165" s="2"/>
      <c r="J165" s="2">
        <f t="shared" si="32"/>
        <v>269</v>
      </c>
      <c r="K165" s="2">
        <v>-7</v>
      </c>
      <c r="L165" s="2">
        <f t="shared" si="33"/>
        <v>262</v>
      </c>
      <c r="M165" s="2"/>
      <c r="N165" s="2">
        <f t="shared" si="34"/>
        <v>262</v>
      </c>
    </row>
    <row r="166" spans="1:14" ht="15.75" hidden="1">
      <c r="A166" s="2" t="s">
        <v>17</v>
      </c>
      <c r="B166" s="2">
        <v>1989</v>
      </c>
      <c r="C166" s="2"/>
      <c r="D166" s="2">
        <v>123</v>
      </c>
      <c r="E166" s="2"/>
      <c r="F166" s="2">
        <f t="shared" si="30"/>
        <v>2112</v>
      </c>
      <c r="G166" s="2"/>
      <c r="H166" s="2">
        <f t="shared" si="31"/>
        <v>2112</v>
      </c>
      <c r="I166" s="2"/>
      <c r="J166" s="2">
        <f t="shared" si="32"/>
        <v>2112</v>
      </c>
      <c r="K166" s="2">
        <v>45</v>
      </c>
      <c r="L166" s="2">
        <f t="shared" si="33"/>
        <v>2157</v>
      </c>
      <c r="M166" s="2"/>
      <c r="N166" s="2">
        <f t="shared" si="34"/>
        <v>2157</v>
      </c>
    </row>
    <row r="167" spans="1:14" ht="15.75" hidden="1">
      <c r="A167" s="2" t="s">
        <v>0</v>
      </c>
      <c r="B167" s="2">
        <f>SUM(B147:B166)</f>
        <v>41145</v>
      </c>
      <c r="C167" s="2"/>
      <c r="D167" s="2">
        <f>SUM(D147:D166)</f>
        <v>17927</v>
      </c>
      <c r="E167" s="2"/>
      <c r="F167" s="2">
        <f aca="true" t="shared" si="35" ref="F167:L167">SUM(F147:F166)</f>
        <v>59072</v>
      </c>
      <c r="G167" s="2">
        <f t="shared" si="35"/>
        <v>1352</v>
      </c>
      <c r="H167" s="2">
        <f t="shared" si="35"/>
        <v>60424</v>
      </c>
      <c r="I167" s="2">
        <f t="shared" si="35"/>
        <v>2516</v>
      </c>
      <c r="J167" s="2">
        <f t="shared" si="35"/>
        <v>62940</v>
      </c>
      <c r="K167" s="2">
        <f t="shared" si="35"/>
        <v>423</v>
      </c>
      <c r="L167" s="2">
        <f t="shared" si="35"/>
        <v>63363</v>
      </c>
      <c r="M167" s="2">
        <f>SUM(M147:M166)</f>
        <v>0</v>
      </c>
      <c r="N167" s="2">
        <f>SUM(N147:N166)</f>
        <v>63363</v>
      </c>
    </row>
    <row r="168" spans="1:4" ht="12.75" hidden="1">
      <c r="A168" s="10"/>
      <c r="B168" s="9"/>
      <c r="C168" s="9"/>
      <c r="D168" s="9"/>
    </row>
    <row r="169" spans="1:9" ht="126.75" customHeight="1" hidden="1">
      <c r="A169" s="42" t="s">
        <v>45</v>
      </c>
      <c r="B169" s="42"/>
      <c r="C169" s="42"/>
      <c r="D169" s="42"/>
      <c r="E169" s="42"/>
      <c r="F169" s="42"/>
      <c r="G169" s="42"/>
      <c r="H169" s="42"/>
      <c r="I169" s="42"/>
    </row>
    <row r="170" spans="1:5" ht="15.75" hidden="1">
      <c r="A170" s="16"/>
      <c r="B170" s="15"/>
      <c r="C170" s="15"/>
      <c r="D170" s="16"/>
      <c r="E170" s="16"/>
    </row>
    <row r="171" spans="1:13" ht="81.75" customHeight="1" hidden="1">
      <c r="A171" s="46" t="s">
        <v>1</v>
      </c>
      <c r="B171" s="43" t="s">
        <v>29</v>
      </c>
      <c r="C171" s="41"/>
      <c r="D171" s="43" t="s">
        <v>30</v>
      </c>
      <c r="E171" s="41"/>
      <c r="F171" s="43" t="s">
        <v>29</v>
      </c>
      <c r="G171" s="41"/>
      <c r="H171" s="43" t="s">
        <v>38</v>
      </c>
      <c r="I171" s="40"/>
      <c r="J171" s="41"/>
      <c r="K171" s="39" t="s">
        <v>46</v>
      </c>
      <c r="L171" s="40"/>
      <c r="M171" s="41"/>
    </row>
    <row r="172" spans="1:14" ht="27.75" customHeight="1" hidden="1">
      <c r="A172" s="47"/>
      <c r="B172" s="18" t="s">
        <v>23</v>
      </c>
      <c r="C172" s="17" t="s">
        <v>28</v>
      </c>
      <c r="D172" s="18" t="s">
        <v>23</v>
      </c>
      <c r="E172" s="17" t="s">
        <v>28</v>
      </c>
      <c r="F172" s="18" t="s">
        <v>23</v>
      </c>
      <c r="G172" s="17" t="s">
        <v>28</v>
      </c>
      <c r="H172" s="18" t="s">
        <v>23</v>
      </c>
      <c r="I172" s="18" t="s">
        <v>47</v>
      </c>
      <c r="J172" s="18" t="s">
        <v>23</v>
      </c>
      <c r="K172" s="18" t="s">
        <v>47</v>
      </c>
      <c r="L172" s="18" t="s">
        <v>23</v>
      </c>
      <c r="M172" s="18" t="s">
        <v>47</v>
      </c>
      <c r="N172" s="18" t="s">
        <v>23</v>
      </c>
    </row>
    <row r="173" spans="1:14" ht="15.75" hidden="1">
      <c r="A173" s="2" t="s">
        <v>19</v>
      </c>
      <c r="B173" s="8">
        <v>69256</v>
      </c>
      <c r="C173" s="4">
        <v>59278</v>
      </c>
      <c r="D173" s="2">
        <v>29435</v>
      </c>
      <c r="E173" s="2">
        <v>29252</v>
      </c>
      <c r="F173" s="2">
        <f>B173+D173</f>
        <v>98691</v>
      </c>
      <c r="G173" s="2">
        <f>C173+E173</f>
        <v>88530</v>
      </c>
      <c r="H173" s="2">
        <v>98691</v>
      </c>
      <c r="I173" s="2">
        <v>-98691</v>
      </c>
      <c r="J173" s="2">
        <f>H173+I173</f>
        <v>0</v>
      </c>
      <c r="K173" s="2">
        <v>-98691</v>
      </c>
      <c r="L173" s="2">
        <f>J173+K173</f>
        <v>-98691</v>
      </c>
      <c r="M173" s="2">
        <v>-98691</v>
      </c>
      <c r="N173" s="2">
        <f>L173+M173</f>
        <v>-197382</v>
      </c>
    </row>
    <row r="174" spans="1:14" ht="15.75" hidden="1">
      <c r="A174" s="2" t="s">
        <v>21</v>
      </c>
      <c r="B174" s="6">
        <v>16830</v>
      </c>
      <c r="C174" s="2">
        <v>13230</v>
      </c>
      <c r="D174" s="2">
        <v>6030</v>
      </c>
      <c r="E174" s="6">
        <v>6030</v>
      </c>
      <c r="F174" s="2">
        <f aca="true" t="shared" si="36" ref="F174:F192">B174+D174</f>
        <v>22860</v>
      </c>
      <c r="G174" s="2">
        <f aca="true" t="shared" si="37" ref="G174:G192">C174+E174</f>
        <v>19260</v>
      </c>
      <c r="H174" s="2">
        <v>22860</v>
      </c>
      <c r="I174" s="2">
        <v>-22860</v>
      </c>
      <c r="J174" s="2">
        <f aca="true" t="shared" si="38" ref="J174:J192">H174+I174</f>
        <v>0</v>
      </c>
      <c r="K174" s="2">
        <v>-22860</v>
      </c>
      <c r="L174" s="2">
        <f aca="true" t="shared" si="39" ref="L174:L192">J174+K174</f>
        <v>-22860</v>
      </c>
      <c r="M174" s="2">
        <v>-22860</v>
      </c>
      <c r="N174" s="2">
        <f aca="true" t="shared" si="40" ref="N174:N192">L174+M174</f>
        <v>-45720</v>
      </c>
    </row>
    <row r="175" spans="1:14" ht="15.75" hidden="1">
      <c r="A175" s="2" t="s">
        <v>2</v>
      </c>
      <c r="B175" s="2">
        <v>2070</v>
      </c>
      <c r="C175" s="2">
        <v>1470</v>
      </c>
      <c r="D175" s="2">
        <v>670</v>
      </c>
      <c r="E175" s="2">
        <v>670</v>
      </c>
      <c r="F175" s="2">
        <f t="shared" si="36"/>
        <v>2740</v>
      </c>
      <c r="G175" s="2">
        <f t="shared" si="37"/>
        <v>2140</v>
      </c>
      <c r="H175" s="2">
        <v>2740</v>
      </c>
      <c r="I175" s="2">
        <v>-2740</v>
      </c>
      <c r="J175" s="2">
        <f t="shared" si="38"/>
        <v>0</v>
      </c>
      <c r="K175" s="2">
        <v>-2740</v>
      </c>
      <c r="L175" s="2">
        <f t="shared" si="39"/>
        <v>-2740</v>
      </c>
      <c r="M175" s="2">
        <v>-2740</v>
      </c>
      <c r="N175" s="2">
        <f t="shared" si="40"/>
        <v>-5480</v>
      </c>
    </row>
    <row r="176" spans="1:14" ht="15.75" hidden="1">
      <c r="A176" s="2" t="s">
        <v>3</v>
      </c>
      <c r="B176" s="2">
        <v>12090</v>
      </c>
      <c r="C176" s="2">
        <v>10290</v>
      </c>
      <c r="D176" s="2">
        <v>5360</v>
      </c>
      <c r="E176" s="2">
        <v>5360</v>
      </c>
      <c r="F176" s="2">
        <f t="shared" si="36"/>
        <v>17450</v>
      </c>
      <c r="G176" s="2">
        <f t="shared" si="37"/>
        <v>15650</v>
      </c>
      <c r="H176" s="2">
        <v>17450</v>
      </c>
      <c r="I176" s="2">
        <v>-17450</v>
      </c>
      <c r="J176" s="2">
        <f t="shared" si="38"/>
        <v>0</v>
      </c>
      <c r="K176" s="2">
        <v>-17450</v>
      </c>
      <c r="L176" s="2">
        <f t="shared" si="39"/>
        <v>-17450</v>
      </c>
      <c r="M176" s="2">
        <v>-17450</v>
      </c>
      <c r="N176" s="2">
        <f t="shared" si="40"/>
        <v>-34900</v>
      </c>
    </row>
    <row r="177" spans="1:14" ht="15.75" hidden="1">
      <c r="A177" s="2" t="s">
        <v>20</v>
      </c>
      <c r="B177" s="2">
        <v>9285</v>
      </c>
      <c r="C177" s="2">
        <v>8085</v>
      </c>
      <c r="D177" s="2">
        <v>4690</v>
      </c>
      <c r="E177" s="2">
        <v>4690</v>
      </c>
      <c r="F177" s="2">
        <f t="shared" si="36"/>
        <v>13975</v>
      </c>
      <c r="G177" s="2">
        <f t="shared" si="37"/>
        <v>12775</v>
      </c>
      <c r="H177" s="2">
        <v>13975</v>
      </c>
      <c r="I177" s="2">
        <v>-13975</v>
      </c>
      <c r="J177" s="2">
        <f t="shared" si="38"/>
        <v>0</v>
      </c>
      <c r="K177" s="2">
        <v>-13975</v>
      </c>
      <c r="L177" s="2">
        <f t="shared" si="39"/>
        <v>-13975</v>
      </c>
      <c r="M177" s="2">
        <v>-13975</v>
      </c>
      <c r="N177" s="2">
        <f t="shared" si="40"/>
        <v>-27950</v>
      </c>
    </row>
    <row r="178" spans="1:14" ht="15.75" hidden="1">
      <c r="A178" s="2" t="s">
        <v>4</v>
      </c>
      <c r="B178" s="2">
        <v>9885</v>
      </c>
      <c r="C178" s="2">
        <v>8085</v>
      </c>
      <c r="D178" s="2">
        <v>4690</v>
      </c>
      <c r="E178" s="2">
        <v>4690</v>
      </c>
      <c r="F178" s="2">
        <f t="shared" si="36"/>
        <v>14575</v>
      </c>
      <c r="G178" s="2">
        <f t="shared" si="37"/>
        <v>12775</v>
      </c>
      <c r="H178" s="2">
        <v>14575</v>
      </c>
      <c r="I178" s="2">
        <v>-14575</v>
      </c>
      <c r="J178" s="2">
        <f t="shared" si="38"/>
        <v>0</v>
      </c>
      <c r="K178" s="2">
        <v>-14575</v>
      </c>
      <c r="L178" s="2">
        <f t="shared" si="39"/>
        <v>-14575</v>
      </c>
      <c r="M178" s="2">
        <v>-14575</v>
      </c>
      <c r="N178" s="2">
        <f t="shared" si="40"/>
        <v>-29150</v>
      </c>
    </row>
    <row r="179" spans="1:14" ht="15.75" hidden="1">
      <c r="A179" s="2" t="s">
        <v>5</v>
      </c>
      <c r="B179" s="2">
        <v>4140</v>
      </c>
      <c r="C179" s="2">
        <v>2940</v>
      </c>
      <c r="D179" s="2">
        <v>1340</v>
      </c>
      <c r="E179" s="2">
        <v>1340</v>
      </c>
      <c r="F179" s="2">
        <f t="shared" si="36"/>
        <v>5480</v>
      </c>
      <c r="G179" s="2">
        <f t="shared" si="37"/>
        <v>4280</v>
      </c>
      <c r="H179" s="2">
        <v>5480</v>
      </c>
      <c r="I179" s="2">
        <v>-5480</v>
      </c>
      <c r="J179" s="2">
        <f t="shared" si="38"/>
        <v>0</v>
      </c>
      <c r="K179" s="2">
        <v>-5480</v>
      </c>
      <c r="L179" s="2">
        <f t="shared" si="39"/>
        <v>-5480</v>
      </c>
      <c r="M179" s="2">
        <v>-5480</v>
      </c>
      <c r="N179" s="2">
        <f t="shared" si="40"/>
        <v>-10960</v>
      </c>
    </row>
    <row r="180" spans="1:14" ht="15.75" hidden="1">
      <c r="A180" s="2" t="s">
        <v>6</v>
      </c>
      <c r="B180" s="2">
        <v>7815</v>
      </c>
      <c r="C180" s="2">
        <v>6615</v>
      </c>
      <c r="D180" s="2">
        <v>3350</v>
      </c>
      <c r="E180" s="2">
        <v>3350</v>
      </c>
      <c r="F180" s="2">
        <f t="shared" si="36"/>
        <v>11165</v>
      </c>
      <c r="G180" s="2">
        <f t="shared" si="37"/>
        <v>9965</v>
      </c>
      <c r="H180" s="2">
        <v>11165</v>
      </c>
      <c r="I180" s="2">
        <v>-11165</v>
      </c>
      <c r="J180" s="2">
        <f t="shared" si="38"/>
        <v>0</v>
      </c>
      <c r="K180" s="2">
        <v>-11165</v>
      </c>
      <c r="L180" s="2">
        <f t="shared" si="39"/>
        <v>-11165</v>
      </c>
      <c r="M180" s="2">
        <v>-11165</v>
      </c>
      <c r="N180" s="2">
        <f t="shared" si="40"/>
        <v>-22330</v>
      </c>
    </row>
    <row r="181" spans="1:14" ht="15.75" hidden="1">
      <c r="A181" s="2" t="s">
        <v>7</v>
      </c>
      <c r="B181" s="2">
        <v>735</v>
      </c>
      <c r="C181" s="2">
        <v>0</v>
      </c>
      <c r="D181" s="2"/>
      <c r="E181" s="2"/>
      <c r="F181" s="2">
        <f t="shared" si="36"/>
        <v>735</v>
      </c>
      <c r="G181" s="2"/>
      <c r="H181" s="2">
        <v>735</v>
      </c>
      <c r="I181" s="2">
        <v>-735</v>
      </c>
      <c r="J181" s="2">
        <f t="shared" si="38"/>
        <v>0</v>
      </c>
      <c r="K181" s="2">
        <v>-735</v>
      </c>
      <c r="L181" s="2">
        <f t="shared" si="39"/>
        <v>-735</v>
      </c>
      <c r="M181" s="2">
        <v>-735</v>
      </c>
      <c r="N181" s="2">
        <f t="shared" si="40"/>
        <v>-1470</v>
      </c>
    </row>
    <row r="182" spans="1:14" ht="15.75" hidden="1">
      <c r="A182" s="2" t="s">
        <v>8</v>
      </c>
      <c r="B182" s="2">
        <v>3540</v>
      </c>
      <c r="C182" s="2">
        <v>2940</v>
      </c>
      <c r="D182" s="2"/>
      <c r="E182" s="2"/>
      <c r="F182" s="2">
        <f t="shared" si="36"/>
        <v>3540</v>
      </c>
      <c r="G182" s="2">
        <f t="shared" si="37"/>
        <v>2940</v>
      </c>
      <c r="H182" s="2">
        <v>3540</v>
      </c>
      <c r="I182" s="2">
        <v>-3540</v>
      </c>
      <c r="J182" s="2">
        <f t="shared" si="38"/>
        <v>0</v>
      </c>
      <c r="K182" s="2">
        <v>-3540</v>
      </c>
      <c r="L182" s="2">
        <f t="shared" si="39"/>
        <v>-3540</v>
      </c>
      <c r="M182" s="2">
        <v>-3540</v>
      </c>
      <c r="N182" s="2">
        <f t="shared" si="40"/>
        <v>-7080</v>
      </c>
    </row>
    <row r="183" spans="1:14" ht="15.75" hidden="1">
      <c r="A183" s="2" t="s">
        <v>9</v>
      </c>
      <c r="B183" s="2">
        <v>4005</v>
      </c>
      <c r="C183" s="2">
        <v>2205</v>
      </c>
      <c r="D183" s="2"/>
      <c r="E183" s="2"/>
      <c r="F183" s="2">
        <f t="shared" si="36"/>
        <v>4005</v>
      </c>
      <c r="G183" s="2">
        <f t="shared" si="37"/>
        <v>2205</v>
      </c>
      <c r="H183" s="2">
        <v>4005</v>
      </c>
      <c r="I183" s="2">
        <v>-4005</v>
      </c>
      <c r="J183" s="2">
        <f t="shared" si="38"/>
        <v>0</v>
      </c>
      <c r="K183" s="2">
        <v>-4005</v>
      </c>
      <c r="L183" s="2">
        <f t="shared" si="39"/>
        <v>-4005</v>
      </c>
      <c r="M183" s="2">
        <v>-4005</v>
      </c>
      <c r="N183" s="2">
        <f t="shared" si="40"/>
        <v>-8010</v>
      </c>
    </row>
    <row r="184" spans="1:14" ht="15.75" hidden="1">
      <c r="A184" s="2" t="s">
        <v>10</v>
      </c>
      <c r="B184" s="2">
        <v>10485</v>
      </c>
      <c r="C184" s="2">
        <v>8085</v>
      </c>
      <c r="D184" s="2">
        <v>4020</v>
      </c>
      <c r="E184" s="2">
        <v>4020</v>
      </c>
      <c r="F184" s="2">
        <f t="shared" si="36"/>
        <v>14505</v>
      </c>
      <c r="G184" s="2">
        <f t="shared" si="37"/>
        <v>12105</v>
      </c>
      <c r="H184" s="2">
        <v>14505</v>
      </c>
      <c r="I184" s="2">
        <v>-14505</v>
      </c>
      <c r="J184" s="2">
        <f t="shared" si="38"/>
        <v>0</v>
      </c>
      <c r="K184" s="2">
        <v>-14505</v>
      </c>
      <c r="L184" s="2">
        <f t="shared" si="39"/>
        <v>-14505</v>
      </c>
      <c r="M184" s="2">
        <v>-14505</v>
      </c>
      <c r="N184" s="2">
        <f t="shared" si="40"/>
        <v>-29010</v>
      </c>
    </row>
    <row r="185" spans="1:14" ht="15.75" hidden="1">
      <c r="A185" s="2" t="s">
        <v>11</v>
      </c>
      <c r="B185" s="2">
        <v>7080</v>
      </c>
      <c r="C185" s="2">
        <v>5880</v>
      </c>
      <c r="D185" s="2">
        <v>2680</v>
      </c>
      <c r="E185" s="2">
        <v>2680</v>
      </c>
      <c r="F185" s="2">
        <f t="shared" si="36"/>
        <v>9760</v>
      </c>
      <c r="G185" s="2">
        <f t="shared" si="37"/>
        <v>8560</v>
      </c>
      <c r="H185" s="2">
        <v>9760</v>
      </c>
      <c r="I185" s="2">
        <v>-9760</v>
      </c>
      <c r="J185" s="2">
        <f t="shared" si="38"/>
        <v>0</v>
      </c>
      <c r="K185" s="2">
        <v>-9760</v>
      </c>
      <c r="L185" s="2">
        <f t="shared" si="39"/>
        <v>-9760</v>
      </c>
      <c r="M185" s="2">
        <v>-9760</v>
      </c>
      <c r="N185" s="2">
        <f t="shared" si="40"/>
        <v>-19520</v>
      </c>
    </row>
    <row r="186" spans="1:14" ht="15.75" hidden="1">
      <c r="A186" s="2" t="s">
        <v>18</v>
      </c>
      <c r="B186" s="2">
        <v>2070</v>
      </c>
      <c r="C186" s="2">
        <v>1470</v>
      </c>
      <c r="D186" s="2"/>
      <c r="E186" s="2"/>
      <c r="F186" s="2">
        <f t="shared" si="36"/>
        <v>2070</v>
      </c>
      <c r="G186" s="2">
        <f t="shared" si="37"/>
        <v>1470</v>
      </c>
      <c r="H186" s="2">
        <v>2070</v>
      </c>
      <c r="I186" s="2">
        <v>-2070</v>
      </c>
      <c r="J186" s="2">
        <f t="shared" si="38"/>
        <v>0</v>
      </c>
      <c r="K186" s="2">
        <v>-2070</v>
      </c>
      <c r="L186" s="2">
        <f t="shared" si="39"/>
        <v>-2070</v>
      </c>
      <c r="M186" s="2">
        <v>-2070</v>
      </c>
      <c r="N186" s="2">
        <f t="shared" si="40"/>
        <v>-4140</v>
      </c>
    </row>
    <row r="187" spans="1:14" ht="15.75" hidden="1">
      <c r="A187" s="2" t="s">
        <v>12</v>
      </c>
      <c r="B187" s="2">
        <v>2805</v>
      </c>
      <c r="C187" s="2">
        <v>2205</v>
      </c>
      <c r="D187" s="2"/>
      <c r="E187" s="2"/>
      <c r="F187" s="2">
        <f t="shared" si="36"/>
        <v>2805</v>
      </c>
      <c r="G187" s="2">
        <f t="shared" si="37"/>
        <v>2205</v>
      </c>
      <c r="H187" s="2">
        <v>2805</v>
      </c>
      <c r="I187" s="2">
        <v>-2805</v>
      </c>
      <c r="J187" s="2">
        <f t="shared" si="38"/>
        <v>0</v>
      </c>
      <c r="K187" s="2">
        <v>-2805</v>
      </c>
      <c r="L187" s="2">
        <f t="shared" si="39"/>
        <v>-2805</v>
      </c>
      <c r="M187" s="2">
        <v>-2805</v>
      </c>
      <c r="N187" s="2">
        <f t="shared" si="40"/>
        <v>-5610</v>
      </c>
    </row>
    <row r="188" spans="1:14" ht="15.75" hidden="1">
      <c r="A188" s="2" t="s">
        <v>13</v>
      </c>
      <c r="B188" s="2">
        <v>7950</v>
      </c>
      <c r="C188" s="2">
        <v>7350</v>
      </c>
      <c r="D188" s="2">
        <v>1340</v>
      </c>
      <c r="E188" s="2">
        <v>1340</v>
      </c>
      <c r="F188" s="2">
        <f t="shared" si="36"/>
        <v>9290</v>
      </c>
      <c r="G188" s="2">
        <f t="shared" si="37"/>
        <v>8690</v>
      </c>
      <c r="H188" s="2">
        <v>9290</v>
      </c>
      <c r="I188" s="2">
        <v>-9290</v>
      </c>
      <c r="J188" s="2">
        <f t="shared" si="38"/>
        <v>0</v>
      </c>
      <c r="K188" s="2">
        <v>-9290</v>
      </c>
      <c r="L188" s="2">
        <f t="shared" si="39"/>
        <v>-9290</v>
      </c>
      <c r="M188" s="2">
        <v>-9290</v>
      </c>
      <c r="N188" s="2">
        <f t="shared" si="40"/>
        <v>-18580</v>
      </c>
    </row>
    <row r="189" spans="1:14" ht="15.75" hidden="1">
      <c r="A189" s="2" t="s">
        <v>14</v>
      </c>
      <c r="B189" s="2">
        <v>12225</v>
      </c>
      <c r="C189" s="2">
        <v>11025</v>
      </c>
      <c r="D189" s="2">
        <v>2680</v>
      </c>
      <c r="E189" s="2">
        <v>2680</v>
      </c>
      <c r="F189" s="2">
        <f t="shared" si="36"/>
        <v>14905</v>
      </c>
      <c r="G189" s="2">
        <f t="shared" si="37"/>
        <v>13705</v>
      </c>
      <c r="H189" s="2">
        <v>14905</v>
      </c>
      <c r="I189" s="2">
        <v>-14905</v>
      </c>
      <c r="J189" s="2">
        <f t="shared" si="38"/>
        <v>0</v>
      </c>
      <c r="K189" s="2">
        <v>-14905</v>
      </c>
      <c r="L189" s="2">
        <f t="shared" si="39"/>
        <v>-14905</v>
      </c>
      <c r="M189" s="2">
        <v>-14905</v>
      </c>
      <c r="N189" s="2">
        <f t="shared" si="40"/>
        <v>-29810</v>
      </c>
    </row>
    <row r="190" spans="1:14" ht="15.75" hidden="1">
      <c r="A190" s="2" t="s">
        <v>15</v>
      </c>
      <c r="B190" s="2">
        <v>1335</v>
      </c>
      <c r="C190" s="2">
        <v>735</v>
      </c>
      <c r="D190" s="2"/>
      <c r="E190" s="2"/>
      <c r="F190" s="2">
        <f t="shared" si="36"/>
        <v>1335</v>
      </c>
      <c r="G190" s="2">
        <f t="shared" si="37"/>
        <v>735</v>
      </c>
      <c r="H190" s="2">
        <v>1335</v>
      </c>
      <c r="I190" s="2">
        <v>-1335</v>
      </c>
      <c r="J190" s="2">
        <f t="shared" si="38"/>
        <v>0</v>
      </c>
      <c r="K190" s="2">
        <v>-1335</v>
      </c>
      <c r="L190" s="2">
        <f t="shared" si="39"/>
        <v>-1335</v>
      </c>
      <c r="M190" s="2">
        <v>-1335</v>
      </c>
      <c r="N190" s="2">
        <f t="shared" si="40"/>
        <v>-2670</v>
      </c>
    </row>
    <row r="191" spans="1:14" ht="15.75" hidden="1">
      <c r="A191" s="2" t="s">
        <v>16</v>
      </c>
      <c r="B191" s="2">
        <v>735</v>
      </c>
      <c r="C191" s="2">
        <v>735</v>
      </c>
      <c r="D191" s="2"/>
      <c r="E191" s="2"/>
      <c r="F191" s="2">
        <f t="shared" si="36"/>
        <v>735</v>
      </c>
      <c r="G191" s="2">
        <f t="shared" si="37"/>
        <v>735</v>
      </c>
      <c r="H191" s="2">
        <v>735</v>
      </c>
      <c r="I191" s="2">
        <v>-735</v>
      </c>
      <c r="J191" s="2">
        <f t="shared" si="38"/>
        <v>0</v>
      </c>
      <c r="K191" s="2">
        <v>-735</v>
      </c>
      <c r="L191" s="2">
        <f t="shared" si="39"/>
        <v>-735</v>
      </c>
      <c r="M191" s="2">
        <v>-735</v>
      </c>
      <c r="N191" s="2">
        <f t="shared" si="40"/>
        <v>-1470</v>
      </c>
    </row>
    <row r="192" spans="1:14" ht="15.75" hidden="1">
      <c r="A192" s="2" t="s">
        <v>17</v>
      </c>
      <c r="B192" s="2">
        <v>2205</v>
      </c>
      <c r="C192" s="2">
        <v>2205</v>
      </c>
      <c r="D192" s="2"/>
      <c r="E192" s="2"/>
      <c r="F192" s="2">
        <f t="shared" si="36"/>
        <v>2205</v>
      </c>
      <c r="G192" s="2">
        <f t="shared" si="37"/>
        <v>2205</v>
      </c>
      <c r="H192" s="2">
        <v>2205</v>
      </c>
      <c r="I192" s="2">
        <v>-2205</v>
      </c>
      <c r="J192" s="2">
        <f t="shared" si="38"/>
        <v>0</v>
      </c>
      <c r="K192" s="2">
        <v>-2205</v>
      </c>
      <c r="L192" s="2">
        <f t="shared" si="39"/>
        <v>-2205</v>
      </c>
      <c r="M192" s="2">
        <v>-2205</v>
      </c>
      <c r="N192" s="2">
        <f t="shared" si="40"/>
        <v>-4410</v>
      </c>
    </row>
    <row r="193" spans="1:14" ht="15.75" hidden="1">
      <c r="A193" s="2" t="s">
        <v>0</v>
      </c>
      <c r="B193" s="2">
        <f aca="true" t="shared" si="41" ref="B193:G193">SUM(B173:B192)</f>
        <v>186541</v>
      </c>
      <c r="C193" s="2">
        <f t="shared" si="41"/>
        <v>154828</v>
      </c>
      <c r="D193" s="2">
        <f t="shared" si="41"/>
        <v>66285</v>
      </c>
      <c r="E193" s="2">
        <f t="shared" si="41"/>
        <v>66102</v>
      </c>
      <c r="F193" s="2">
        <f t="shared" si="41"/>
        <v>252826</v>
      </c>
      <c r="G193" s="2">
        <f t="shared" si="41"/>
        <v>220930</v>
      </c>
      <c r="H193" s="2">
        <f aca="true" t="shared" si="42" ref="H193:N193">SUM(H173:H192)</f>
        <v>252826</v>
      </c>
      <c r="I193" s="2">
        <f t="shared" si="42"/>
        <v>-252826</v>
      </c>
      <c r="J193" s="2">
        <f t="shared" si="42"/>
        <v>0</v>
      </c>
      <c r="K193" s="2">
        <f t="shared" si="42"/>
        <v>-252826</v>
      </c>
      <c r="L193" s="2">
        <f t="shared" si="42"/>
        <v>-252826</v>
      </c>
      <c r="M193" s="2">
        <f t="shared" si="42"/>
        <v>-252826</v>
      </c>
      <c r="N193" s="2">
        <f t="shared" si="42"/>
        <v>-505652</v>
      </c>
    </row>
    <row r="194" spans="1:5" ht="15.75" hidden="1">
      <c r="A194" s="11"/>
      <c r="B194" s="11"/>
      <c r="C194" s="11"/>
      <c r="D194" s="11"/>
      <c r="E194" s="11"/>
    </row>
    <row r="195" ht="12.75" hidden="1">
      <c r="C195" s="9"/>
    </row>
    <row r="196" spans="1:12" ht="63" customHeight="1" hidden="1">
      <c r="A196" s="38" t="s">
        <v>53</v>
      </c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1:4" ht="12.75" hidden="1">
      <c r="A197" s="10"/>
      <c r="B197" s="9"/>
      <c r="C197" s="9"/>
      <c r="D197" s="9"/>
    </row>
    <row r="198" spans="1:14" ht="52.5" customHeight="1" hidden="1">
      <c r="A198" s="5" t="s">
        <v>1</v>
      </c>
      <c r="B198" s="5" t="s">
        <v>26</v>
      </c>
      <c r="C198" s="5" t="s">
        <v>30</v>
      </c>
      <c r="D198" s="5"/>
      <c r="E198" s="5"/>
      <c r="F198" s="5" t="s">
        <v>26</v>
      </c>
      <c r="G198" s="5" t="s">
        <v>31</v>
      </c>
      <c r="H198" s="5" t="s">
        <v>38</v>
      </c>
      <c r="I198" s="5" t="s">
        <v>31</v>
      </c>
      <c r="J198" s="5" t="s">
        <v>38</v>
      </c>
      <c r="K198" s="5" t="s">
        <v>31</v>
      </c>
      <c r="L198" s="5" t="s">
        <v>38</v>
      </c>
      <c r="M198" s="5" t="s">
        <v>31</v>
      </c>
      <c r="N198" s="5" t="s">
        <v>38</v>
      </c>
    </row>
    <row r="199" spans="1:14" ht="15.75" hidden="1">
      <c r="A199" s="2" t="s">
        <v>19</v>
      </c>
      <c r="B199" s="2">
        <v>102</v>
      </c>
      <c r="C199" s="2">
        <v>39</v>
      </c>
      <c r="D199" s="2"/>
      <c r="E199" s="2"/>
      <c r="F199" s="2">
        <f>B199+C199</f>
        <v>141</v>
      </c>
      <c r="G199" s="2"/>
      <c r="H199" s="2">
        <f>F199+G199</f>
        <v>141</v>
      </c>
      <c r="I199" s="2"/>
      <c r="J199" s="2">
        <f>H199+I199</f>
        <v>141</v>
      </c>
      <c r="K199" s="2">
        <v>-60</v>
      </c>
      <c r="L199" s="2">
        <f>J199+K199</f>
        <v>81</v>
      </c>
      <c r="M199" s="2"/>
      <c r="N199" s="2">
        <f>L199+M199</f>
        <v>81</v>
      </c>
    </row>
    <row r="200" spans="1:14" ht="15.75" hidden="1">
      <c r="A200" s="2" t="s">
        <v>21</v>
      </c>
      <c r="B200" s="2"/>
      <c r="C200" s="2">
        <v>28</v>
      </c>
      <c r="D200" s="2"/>
      <c r="E200" s="2"/>
      <c r="F200" s="2">
        <f>B200+C200</f>
        <v>28</v>
      </c>
      <c r="G200" s="2">
        <v>3</v>
      </c>
      <c r="H200" s="2">
        <f>F200+G200</f>
        <v>31</v>
      </c>
      <c r="I200" s="2"/>
      <c r="J200" s="2">
        <f>H200+I200</f>
        <v>31</v>
      </c>
      <c r="K200" s="2">
        <v>-13</v>
      </c>
      <c r="L200" s="2">
        <f>J200+K200</f>
        <v>18</v>
      </c>
      <c r="M200" s="2"/>
      <c r="N200" s="2">
        <f>L200+M200</f>
        <v>18</v>
      </c>
    </row>
    <row r="201" spans="1:14" ht="15.75" hidden="1">
      <c r="A201" s="2" t="s">
        <v>4</v>
      </c>
      <c r="B201" s="2"/>
      <c r="C201" s="2"/>
      <c r="D201" s="2"/>
      <c r="E201" s="2"/>
      <c r="F201" s="2"/>
      <c r="G201" s="2"/>
      <c r="H201" s="2"/>
      <c r="I201" s="2"/>
      <c r="J201" s="2">
        <v>0</v>
      </c>
      <c r="K201" s="2">
        <v>13</v>
      </c>
      <c r="L201" s="2">
        <f>J201+K201</f>
        <v>13</v>
      </c>
      <c r="M201" s="2"/>
      <c r="N201" s="2">
        <f>L201+M201</f>
        <v>13</v>
      </c>
    </row>
    <row r="202" spans="1:14" ht="15.75" hidden="1">
      <c r="A202" s="2" t="s">
        <v>17</v>
      </c>
      <c r="B202" s="2">
        <v>12</v>
      </c>
      <c r="C202" s="2">
        <v>19</v>
      </c>
      <c r="D202" s="2"/>
      <c r="E202" s="2"/>
      <c r="F202" s="2">
        <f>B202+C202</f>
        <v>31</v>
      </c>
      <c r="G202" s="2"/>
      <c r="H202" s="2">
        <f>F202+G202</f>
        <v>31</v>
      </c>
      <c r="I202" s="2"/>
      <c r="J202" s="2">
        <f>H202+I202</f>
        <v>31</v>
      </c>
      <c r="K202" s="2"/>
      <c r="L202" s="2">
        <f>J202+K202</f>
        <v>31</v>
      </c>
      <c r="M202" s="2"/>
      <c r="N202" s="2">
        <f>L202+M202</f>
        <v>31</v>
      </c>
    </row>
    <row r="203" spans="1:14" ht="15.75" hidden="1">
      <c r="A203" s="2" t="s">
        <v>0</v>
      </c>
      <c r="B203" s="2">
        <f aca="true" t="shared" si="43" ref="B203:J203">SUM(B199:B202)</f>
        <v>114</v>
      </c>
      <c r="C203" s="2">
        <f t="shared" si="43"/>
        <v>86</v>
      </c>
      <c r="D203" s="2"/>
      <c r="E203" s="2"/>
      <c r="F203" s="2">
        <f t="shared" si="43"/>
        <v>200</v>
      </c>
      <c r="G203" s="2">
        <f t="shared" si="43"/>
        <v>3</v>
      </c>
      <c r="H203" s="2">
        <f t="shared" si="43"/>
        <v>203</v>
      </c>
      <c r="I203" s="2">
        <f t="shared" si="43"/>
        <v>0</v>
      </c>
      <c r="J203" s="2">
        <f t="shared" si="43"/>
        <v>203</v>
      </c>
      <c r="K203" s="2">
        <f>SUM(K199:K202)</f>
        <v>-60</v>
      </c>
      <c r="L203" s="2">
        <f>SUM(L199:L202)</f>
        <v>143</v>
      </c>
      <c r="M203" s="2">
        <f>SUM(M199:M202)</f>
        <v>0</v>
      </c>
      <c r="N203" s="2">
        <f>SUM(N199:N202)</f>
        <v>143</v>
      </c>
    </row>
    <row r="204" spans="1:4" ht="12.75" hidden="1">
      <c r="A204" s="10"/>
      <c r="B204" s="9"/>
      <c r="C204" s="9"/>
      <c r="D204" s="9"/>
    </row>
    <row r="205" spans="1:12" s="4" customFormat="1" ht="66.75" customHeight="1" hidden="1">
      <c r="A205" s="38" t="s">
        <v>39</v>
      </c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2:5" ht="12.75" customHeight="1" hidden="1">
      <c r="B206" s="3"/>
      <c r="C206" s="3"/>
      <c r="E206" s="3"/>
    </row>
    <row r="207" spans="1:14" ht="50.25" customHeight="1" hidden="1">
      <c r="A207" s="5" t="s">
        <v>1</v>
      </c>
      <c r="B207" s="5" t="s">
        <v>26</v>
      </c>
      <c r="C207" s="5"/>
      <c r="D207" s="5"/>
      <c r="E207" s="5" t="s">
        <v>30</v>
      </c>
      <c r="F207" s="5" t="s">
        <v>26</v>
      </c>
      <c r="G207" s="5" t="s">
        <v>31</v>
      </c>
      <c r="H207" s="5" t="s">
        <v>38</v>
      </c>
      <c r="I207" s="5" t="s">
        <v>31</v>
      </c>
      <c r="J207" s="5" t="s">
        <v>38</v>
      </c>
      <c r="K207" s="5" t="s">
        <v>31</v>
      </c>
      <c r="L207" s="5" t="s">
        <v>38</v>
      </c>
      <c r="M207" s="5" t="s">
        <v>31</v>
      </c>
      <c r="N207" s="5" t="s">
        <v>38</v>
      </c>
    </row>
    <row r="208" spans="1:14" ht="15.75" hidden="1">
      <c r="A208" s="2" t="s">
        <v>19</v>
      </c>
      <c r="B208" s="12">
        <v>515872</v>
      </c>
      <c r="C208" s="12"/>
      <c r="D208" s="12"/>
      <c r="E208" s="12">
        <v>122095</v>
      </c>
      <c r="F208" s="12">
        <f aca="true" t="shared" si="44" ref="F208:F228">B208+E208</f>
        <v>637967</v>
      </c>
      <c r="G208" s="12">
        <v>-122095</v>
      </c>
      <c r="H208" s="2">
        <f aca="true" t="shared" si="45" ref="H208:H228">F208+G208</f>
        <v>515872</v>
      </c>
      <c r="I208" s="12"/>
      <c r="J208" s="2">
        <f aca="true" t="shared" si="46" ref="J208:J228">H208+I208</f>
        <v>515872</v>
      </c>
      <c r="K208" s="12">
        <v>-74423</v>
      </c>
      <c r="L208" s="2">
        <f aca="true" t="shared" si="47" ref="L208:L228">J208+K208</f>
        <v>441449</v>
      </c>
      <c r="M208" s="12"/>
      <c r="N208" s="2">
        <f aca="true" t="shared" si="48" ref="N208:N228">L208+M208</f>
        <v>441449</v>
      </c>
    </row>
    <row r="209" spans="1:14" ht="15.75" hidden="1">
      <c r="A209" s="2" t="s">
        <v>21</v>
      </c>
      <c r="B209" s="13">
        <v>93716</v>
      </c>
      <c r="C209" s="13"/>
      <c r="D209" s="13"/>
      <c r="E209" s="12">
        <v>21489</v>
      </c>
      <c r="F209" s="12">
        <f t="shared" si="44"/>
        <v>115205</v>
      </c>
      <c r="G209" s="12">
        <v>-21489</v>
      </c>
      <c r="H209" s="2">
        <f t="shared" si="45"/>
        <v>93716</v>
      </c>
      <c r="I209" s="12"/>
      <c r="J209" s="2">
        <f t="shared" si="46"/>
        <v>93716</v>
      </c>
      <c r="K209" s="12">
        <v>-7000</v>
      </c>
      <c r="L209" s="2">
        <f t="shared" si="47"/>
        <v>86716</v>
      </c>
      <c r="M209" s="12"/>
      <c r="N209" s="2">
        <f t="shared" si="48"/>
        <v>86716</v>
      </c>
    </row>
    <row r="210" spans="1:14" ht="15.75" hidden="1">
      <c r="A210" s="2" t="s">
        <v>2</v>
      </c>
      <c r="B210" s="12">
        <v>8296</v>
      </c>
      <c r="C210" s="12"/>
      <c r="D210" s="12"/>
      <c r="E210" s="12">
        <v>1523</v>
      </c>
      <c r="F210" s="12">
        <f t="shared" si="44"/>
        <v>9819</v>
      </c>
      <c r="G210" s="12">
        <v>-1523</v>
      </c>
      <c r="H210" s="2">
        <f t="shared" si="45"/>
        <v>8296</v>
      </c>
      <c r="I210" s="12"/>
      <c r="J210" s="2">
        <f t="shared" si="46"/>
        <v>8296</v>
      </c>
      <c r="K210" s="12"/>
      <c r="L210" s="2">
        <f t="shared" si="47"/>
        <v>8296</v>
      </c>
      <c r="M210" s="12"/>
      <c r="N210" s="2">
        <f t="shared" si="48"/>
        <v>8296</v>
      </c>
    </row>
    <row r="211" spans="1:14" ht="15.75" hidden="1">
      <c r="A211" s="2" t="s">
        <v>3</v>
      </c>
      <c r="B211" s="12">
        <v>36684</v>
      </c>
      <c r="C211" s="12"/>
      <c r="D211" s="12"/>
      <c r="E211" s="12">
        <v>17469</v>
      </c>
      <c r="F211" s="12">
        <f t="shared" si="44"/>
        <v>54153</v>
      </c>
      <c r="G211" s="12">
        <v>-17469</v>
      </c>
      <c r="H211" s="2">
        <f t="shared" si="45"/>
        <v>36684</v>
      </c>
      <c r="I211" s="12"/>
      <c r="J211" s="2">
        <f t="shared" si="46"/>
        <v>36684</v>
      </c>
      <c r="K211" s="12">
        <v>-2000</v>
      </c>
      <c r="L211" s="2">
        <f t="shared" si="47"/>
        <v>34684</v>
      </c>
      <c r="M211" s="12"/>
      <c r="N211" s="2">
        <f t="shared" si="48"/>
        <v>34684</v>
      </c>
    </row>
    <row r="212" spans="1:14" ht="15.75" hidden="1">
      <c r="A212" s="2" t="s">
        <v>20</v>
      </c>
      <c r="B212" s="12">
        <v>23199</v>
      </c>
      <c r="C212" s="12"/>
      <c r="D212" s="12"/>
      <c r="E212" s="12">
        <v>8121</v>
      </c>
      <c r="F212" s="12">
        <f t="shared" si="44"/>
        <v>31320</v>
      </c>
      <c r="G212" s="12">
        <v>-8121</v>
      </c>
      <c r="H212" s="2">
        <f t="shared" si="45"/>
        <v>23199</v>
      </c>
      <c r="I212" s="12"/>
      <c r="J212" s="2">
        <f t="shared" si="46"/>
        <v>23199</v>
      </c>
      <c r="K212" s="12">
        <v>-3000</v>
      </c>
      <c r="L212" s="2">
        <f t="shared" si="47"/>
        <v>20199</v>
      </c>
      <c r="M212" s="12"/>
      <c r="N212" s="2">
        <f t="shared" si="48"/>
        <v>20199</v>
      </c>
    </row>
    <row r="213" spans="1:14" ht="15.75" hidden="1">
      <c r="A213" s="2" t="s">
        <v>4</v>
      </c>
      <c r="B213" s="12">
        <v>19605</v>
      </c>
      <c r="C213" s="12"/>
      <c r="D213" s="12"/>
      <c r="E213" s="12">
        <v>3629</v>
      </c>
      <c r="F213" s="12">
        <f t="shared" si="44"/>
        <v>23234</v>
      </c>
      <c r="G213" s="12">
        <v>-3629</v>
      </c>
      <c r="H213" s="2">
        <f t="shared" si="45"/>
        <v>19605</v>
      </c>
      <c r="I213" s="12"/>
      <c r="J213" s="2">
        <f t="shared" si="46"/>
        <v>19605</v>
      </c>
      <c r="K213" s="12">
        <v>-2000</v>
      </c>
      <c r="L213" s="2">
        <f t="shared" si="47"/>
        <v>17605</v>
      </c>
      <c r="M213" s="12"/>
      <c r="N213" s="2">
        <f t="shared" si="48"/>
        <v>17605</v>
      </c>
    </row>
    <row r="214" spans="1:14" ht="15.75" hidden="1">
      <c r="A214" s="2" t="s">
        <v>5</v>
      </c>
      <c r="B214" s="12">
        <v>25445</v>
      </c>
      <c r="C214" s="12"/>
      <c r="D214" s="12"/>
      <c r="E214" s="12">
        <v>5085</v>
      </c>
      <c r="F214" s="12">
        <f t="shared" si="44"/>
        <v>30530</v>
      </c>
      <c r="G214" s="12">
        <v>-5085</v>
      </c>
      <c r="H214" s="2">
        <f t="shared" si="45"/>
        <v>25445</v>
      </c>
      <c r="I214" s="12"/>
      <c r="J214" s="2">
        <f t="shared" si="46"/>
        <v>25445</v>
      </c>
      <c r="K214" s="12">
        <v>-5000</v>
      </c>
      <c r="L214" s="2">
        <f t="shared" si="47"/>
        <v>20445</v>
      </c>
      <c r="M214" s="12"/>
      <c r="N214" s="2">
        <f t="shared" si="48"/>
        <v>20445</v>
      </c>
    </row>
    <row r="215" spans="1:14" ht="15.75" hidden="1">
      <c r="A215" s="2" t="s">
        <v>6</v>
      </c>
      <c r="B215" s="12">
        <v>8192</v>
      </c>
      <c r="C215" s="12"/>
      <c r="D215" s="12"/>
      <c r="E215" s="12">
        <v>1356</v>
      </c>
      <c r="F215" s="12">
        <f t="shared" si="44"/>
        <v>9548</v>
      </c>
      <c r="G215" s="12">
        <v>-1356</v>
      </c>
      <c r="H215" s="2">
        <f t="shared" si="45"/>
        <v>8192</v>
      </c>
      <c r="I215" s="12"/>
      <c r="J215" s="2">
        <f t="shared" si="46"/>
        <v>8192</v>
      </c>
      <c r="K215" s="12">
        <v>-800</v>
      </c>
      <c r="L215" s="2">
        <f t="shared" si="47"/>
        <v>7392</v>
      </c>
      <c r="M215" s="12"/>
      <c r="N215" s="2">
        <f t="shared" si="48"/>
        <v>7392</v>
      </c>
    </row>
    <row r="216" spans="1:14" ht="15.75" hidden="1">
      <c r="A216" s="2" t="s">
        <v>7</v>
      </c>
      <c r="B216" s="12">
        <v>13887</v>
      </c>
      <c r="C216" s="12"/>
      <c r="D216" s="12"/>
      <c r="E216" s="12">
        <v>3030</v>
      </c>
      <c r="F216" s="12">
        <f t="shared" si="44"/>
        <v>16917</v>
      </c>
      <c r="G216" s="12">
        <v>-3030</v>
      </c>
      <c r="H216" s="2">
        <f t="shared" si="45"/>
        <v>13887</v>
      </c>
      <c r="I216" s="12"/>
      <c r="J216" s="2">
        <f t="shared" si="46"/>
        <v>13887</v>
      </c>
      <c r="K216" s="12">
        <v>-2500</v>
      </c>
      <c r="L216" s="2">
        <f t="shared" si="47"/>
        <v>11387</v>
      </c>
      <c r="M216" s="12"/>
      <c r="N216" s="2">
        <f t="shared" si="48"/>
        <v>11387</v>
      </c>
    </row>
    <row r="217" spans="1:14" ht="15.75" hidden="1">
      <c r="A217" s="2" t="s">
        <v>8</v>
      </c>
      <c r="B217" s="12">
        <v>7005</v>
      </c>
      <c r="C217" s="12"/>
      <c r="D217" s="12"/>
      <c r="E217" s="12">
        <v>1200</v>
      </c>
      <c r="F217" s="12">
        <f t="shared" si="44"/>
        <v>8205</v>
      </c>
      <c r="G217" s="12">
        <v>-1200</v>
      </c>
      <c r="H217" s="2">
        <f t="shared" si="45"/>
        <v>7005</v>
      </c>
      <c r="I217" s="12"/>
      <c r="J217" s="2">
        <f t="shared" si="46"/>
        <v>7005</v>
      </c>
      <c r="K217" s="12">
        <v>-800</v>
      </c>
      <c r="L217" s="2">
        <f t="shared" si="47"/>
        <v>6205</v>
      </c>
      <c r="M217" s="12"/>
      <c r="N217" s="2">
        <f t="shared" si="48"/>
        <v>6205</v>
      </c>
    </row>
    <row r="218" spans="1:14" ht="15.75" hidden="1">
      <c r="A218" s="2" t="s">
        <v>9</v>
      </c>
      <c r="B218" s="12">
        <v>12908</v>
      </c>
      <c r="C218" s="12"/>
      <c r="D218" s="12"/>
      <c r="E218" s="12">
        <v>3984</v>
      </c>
      <c r="F218" s="12">
        <f t="shared" si="44"/>
        <v>16892</v>
      </c>
      <c r="G218" s="12">
        <v>-3984</v>
      </c>
      <c r="H218" s="2">
        <f t="shared" si="45"/>
        <v>12908</v>
      </c>
      <c r="I218" s="12"/>
      <c r="J218" s="2">
        <f t="shared" si="46"/>
        <v>12908</v>
      </c>
      <c r="K218" s="12">
        <v>-1500</v>
      </c>
      <c r="L218" s="2">
        <f t="shared" si="47"/>
        <v>11408</v>
      </c>
      <c r="M218" s="12"/>
      <c r="N218" s="2">
        <f t="shared" si="48"/>
        <v>11408</v>
      </c>
    </row>
    <row r="219" spans="1:14" ht="15.75" hidden="1">
      <c r="A219" s="2" t="s">
        <v>10</v>
      </c>
      <c r="B219" s="12">
        <v>18471</v>
      </c>
      <c r="C219" s="12"/>
      <c r="D219" s="12"/>
      <c r="E219" s="12">
        <v>3498</v>
      </c>
      <c r="F219" s="12">
        <f t="shared" si="44"/>
        <v>21969</v>
      </c>
      <c r="G219" s="12">
        <v>-3498</v>
      </c>
      <c r="H219" s="2">
        <f t="shared" si="45"/>
        <v>18471</v>
      </c>
      <c r="I219" s="12"/>
      <c r="J219" s="2">
        <f t="shared" si="46"/>
        <v>18471</v>
      </c>
      <c r="K219" s="12">
        <v>-2500</v>
      </c>
      <c r="L219" s="2">
        <f t="shared" si="47"/>
        <v>15971</v>
      </c>
      <c r="M219" s="12"/>
      <c r="N219" s="2">
        <f t="shared" si="48"/>
        <v>15971</v>
      </c>
    </row>
    <row r="220" spans="1:14" ht="15.75" hidden="1">
      <c r="A220" s="2" t="s">
        <v>11</v>
      </c>
      <c r="B220" s="12">
        <v>6405</v>
      </c>
      <c r="C220" s="12"/>
      <c r="D220" s="12"/>
      <c r="E220" s="12">
        <v>933</v>
      </c>
      <c r="F220" s="12">
        <f t="shared" si="44"/>
        <v>7338</v>
      </c>
      <c r="G220" s="12">
        <v>-933</v>
      </c>
      <c r="H220" s="2">
        <f t="shared" si="45"/>
        <v>6405</v>
      </c>
      <c r="I220" s="12"/>
      <c r="J220" s="2">
        <f t="shared" si="46"/>
        <v>6405</v>
      </c>
      <c r="K220" s="12">
        <v>-500</v>
      </c>
      <c r="L220" s="2">
        <f t="shared" si="47"/>
        <v>5905</v>
      </c>
      <c r="M220" s="12"/>
      <c r="N220" s="2">
        <f t="shared" si="48"/>
        <v>5905</v>
      </c>
    </row>
    <row r="221" spans="1:14" ht="15.75" hidden="1">
      <c r="A221" s="2" t="s">
        <v>18</v>
      </c>
      <c r="B221" s="12">
        <v>3178</v>
      </c>
      <c r="C221" s="12"/>
      <c r="D221" s="12"/>
      <c r="E221" s="12">
        <v>703</v>
      </c>
      <c r="F221" s="12">
        <f t="shared" si="44"/>
        <v>3881</v>
      </c>
      <c r="G221" s="12">
        <v>-703</v>
      </c>
      <c r="H221" s="2">
        <f t="shared" si="45"/>
        <v>3178</v>
      </c>
      <c r="I221" s="12"/>
      <c r="J221" s="2">
        <f t="shared" si="46"/>
        <v>3178</v>
      </c>
      <c r="K221" s="12"/>
      <c r="L221" s="2">
        <f t="shared" si="47"/>
        <v>3178</v>
      </c>
      <c r="M221" s="12"/>
      <c r="N221" s="2">
        <f t="shared" si="48"/>
        <v>3178</v>
      </c>
    </row>
    <row r="222" spans="1:14" ht="15.75" hidden="1">
      <c r="A222" s="2" t="s">
        <v>12</v>
      </c>
      <c r="B222" s="12">
        <v>11190</v>
      </c>
      <c r="C222" s="12"/>
      <c r="D222" s="12"/>
      <c r="E222" s="12">
        <v>2850</v>
      </c>
      <c r="F222" s="12">
        <f t="shared" si="44"/>
        <v>14040</v>
      </c>
      <c r="G222" s="12">
        <v>-2850</v>
      </c>
      <c r="H222" s="2">
        <f t="shared" si="45"/>
        <v>11190</v>
      </c>
      <c r="I222" s="12"/>
      <c r="J222" s="2">
        <f t="shared" si="46"/>
        <v>11190</v>
      </c>
      <c r="K222" s="12">
        <v>-1500</v>
      </c>
      <c r="L222" s="2">
        <f t="shared" si="47"/>
        <v>9690</v>
      </c>
      <c r="M222" s="12"/>
      <c r="N222" s="2">
        <f t="shared" si="48"/>
        <v>9690</v>
      </c>
    </row>
    <row r="223" spans="1:14" ht="15.75" hidden="1">
      <c r="A223" s="2" t="s">
        <v>13</v>
      </c>
      <c r="B223" s="12">
        <v>15278</v>
      </c>
      <c r="C223" s="12"/>
      <c r="D223" s="12"/>
      <c r="E223" s="12">
        <v>1123</v>
      </c>
      <c r="F223" s="12">
        <f t="shared" si="44"/>
        <v>16401</v>
      </c>
      <c r="G223" s="12">
        <v>-1123</v>
      </c>
      <c r="H223" s="2">
        <f t="shared" si="45"/>
        <v>15278</v>
      </c>
      <c r="I223" s="12"/>
      <c r="J223" s="2">
        <f t="shared" si="46"/>
        <v>15278</v>
      </c>
      <c r="K223" s="12">
        <v>-2500</v>
      </c>
      <c r="L223" s="2">
        <f t="shared" si="47"/>
        <v>12778</v>
      </c>
      <c r="M223" s="12"/>
      <c r="N223" s="2">
        <f t="shared" si="48"/>
        <v>12778</v>
      </c>
    </row>
    <row r="224" spans="1:14" ht="15.75" hidden="1">
      <c r="A224" s="2" t="s">
        <v>14</v>
      </c>
      <c r="B224" s="12">
        <v>5439</v>
      </c>
      <c r="C224" s="12"/>
      <c r="D224" s="12"/>
      <c r="E224" s="12">
        <v>1007</v>
      </c>
      <c r="F224" s="12">
        <f t="shared" si="44"/>
        <v>6446</v>
      </c>
      <c r="G224" s="12">
        <v>-1007</v>
      </c>
      <c r="H224" s="2">
        <f t="shared" si="45"/>
        <v>5439</v>
      </c>
      <c r="I224" s="12"/>
      <c r="J224" s="2">
        <f t="shared" si="46"/>
        <v>5439</v>
      </c>
      <c r="K224" s="12">
        <v>-300</v>
      </c>
      <c r="L224" s="2">
        <f t="shared" si="47"/>
        <v>5139</v>
      </c>
      <c r="M224" s="12"/>
      <c r="N224" s="2">
        <f t="shared" si="48"/>
        <v>5139</v>
      </c>
    </row>
    <row r="225" spans="1:14" ht="15.75" hidden="1">
      <c r="A225" s="2" t="s">
        <v>15</v>
      </c>
      <c r="B225" s="12">
        <v>11470</v>
      </c>
      <c r="C225" s="12"/>
      <c r="D225" s="12"/>
      <c r="E225" s="12">
        <v>2200</v>
      </c>
      <c r="F225" s="12">
        <f t="shared" si="44"/>
        <v>13670</v>
      </c>
      <c r="G225" s="12">
        <v>-2200</v>
      </c>
      <c r="H225" s="2">
        <f t="shared" si="45"/>
        <v>11470</v>
      </c>
      <c r="I225" s="12"/>
      <c r="J225" s="2">
        <f t="shared" si="46"/>
        <v>11470</v>
      </c>
      <c r="K225" s="12">
        <v>-2500</v>
      </c>
      <c r="L225" s="2">
        <f t="shared" si="47"/>
        <v>8970</v>
      </c>
      <c r="M225" s="12"/>
      <c r="N225" s="2">
        <f t="shared" si="48"/>
        <v>8970</v>
      </c>
    </row>
    <row r="226" spans="1:14" ht="15.75" hidden="1">
      <c r="A226" s="2" t="s">
        <v>16</v>
      </c>
      <c r="B226" s="12">
        <v>7098</v>
      </c>
      <c r="C226" s="12"/>
      <c r="D226" s="12"/>
      <c r="E226" s="12">
        <v>1316</v>
      </c>
      <c r="F226" s="12">
        <f t="shared" si="44"/>
        <v>8414</v>
      </c>
      <c r="G226" s="12">
        <v>-1316</v>
      </c>
      <c r="H226" s="2">
        <f t="shared" si="45"/>
        <v>7098</v>
      </c>
      <c r="I226" s="12"/>
      <c r="J226" s="2">
        <f t="shared" si="46"/>
        <v>7098</v>
      </c>
      <c r="K226" s="12">
        <v>-500</v>
      </c>
      <c r="L226" s="2">
        <f t="shared" si="47"/>
        <v>6598</v>
      </c>
      <c r="M226" s="12"/>
      <c r="N226" s="2">
        <f t="shared" si="48"/>
        <v>6598</v>
      </c>
    </row>
    <row r="227" spans="1:14" ht="15.75" hidden="1">
      <c r="A227" s="2" t="s">
        <v>2</v>
      </c>
      <c r="B227" s="12"/>
      <c r="C227" s="12"/>
      <c r="D227" s="12"/>
      <c r="E227" s="12"/>
      <c r="F227" s="12">
        <f t="shared" si="44"/>
        <v>0</v>
      </c>
      <c r="G227" s="12"/>
      <c r="H227" s="2">
        <f t="shared" si="45"/>
        <v>0</v>
      </c>
      <c r="I227" s="12"/>
      <c r="J227" s="2">
        <f t="shared" si="46"/>
        <v>0</v>
      </c>
      <c r="K227" s="12"/>
      <c r="L227" s="2">
        <f t="shared" si="47"/>
        <v>0</v>
      </c>
      <c r="M227" s="12"/>
      <c r="N227" s="2">
        <f t="shared" si="48"/>
        <v>0</v>
      </c>
    </row>
    <row r="228" spans="1:14" ht="15.75" hidden="1">
      <c r="A228" s="2" t="s">
        <v>17</v>
      </c>
      <c r="B228" s="12">
        <v>51229</v>
      </c>
      <c r="C228" s="12"/>
      <c r="D228" s="12"/>
      <c r="E228" s="12">
        <v>9025</v>
      </c>
      <c r="F228" s="12">
        <f t="shared" si="44"/>
        <v>60254</v>
      </c>
      <c r="G228" s="12">
        <v>-9025</v>
      </c>
      <c r="H228" s="2">
        <f t="shared" si="45"/>
        <v>51229</v>
      </c>
      <c r="I228" s="12"/>
      <c r="J228" s="2">
        <f t="shared" si="46"/>
        <v>51229</v>
      </c>
      <c r="K228" s="12">
        <v>-10000</v>
      </c>
      <c r="L228" s="2">
        <f t="shared" si="47"/>
        <v>41229</v>
      </c>
      <c r="M228" s="12"/>
      <c r="N228" s="2">
        <f t="shared" si="48"/>
        <v>41229</v>
      </c>
    </row>
    <row r="229" spans="1:14" ht="15.75" hidden="1">
      <c r="A229" s="2" t="s">
        <v>0</v>
      </c>
      <c r="B229" s="12">
        <f aca="true" t="shared" si="49" ref="B229:J229">SUM(B208:B228)</f>
        <v>894567</v>
      </c>
      <c r="C229" s="12"/>
      <c r="D229" s="12"/>
      <c r="E229" s="12">
        <f t="shared" si="49"/>
        <v>211636</v>
      </c>
      <c r="F229" s="12">
        <f t="shared" si="49"/>
        <v>1106203</v>
      </c>
      <c r="G229" s="12">
        <f t="shared" si="49"/>
        <v>-211636</v>
      </c>
      <c r="H229" s="12">
        <f t="shared" si="49"/>
        <v>894567</v>
      </c>
      <c r="I229" s="12">
        <f t="shared" si="49"/>
        <v>0</v>
      </c>
      <c r="J229" s="12">
        <f t="shared" si="49"/>
        <v>894567</v>
      </c>
      <c r="K229" s="12">
        <f>SUM(K208:K228)</f>
        <v>-119323</v>
      </c>
      <c r="L229" s="12">
        <f>SUM(L208:L228)</f>
        <v>775244</v>
      </c>
      <c r="M229" s="12">
        <f>SUM(M208:M228)</f>
        <v>0</v>
      </c>
      <c r="N229" s="12">
        <f>SUM(N208:N228)</f>
        <v>775244</v>
      </c>
    </row>
    <row r="230" spans="1:5" ht="15.75" hidden="1">
      <c r="A230" s="11"/>
      <c r="B230" s="14"/>
      <c r="C230" s="14"/>
      <c r="D230" s="14"/>
      <c r="E230" s="14"/>
    </row>
    <row r="231" spans="1:4" ht="12.75" hidden="1">
      <c r="A231" s="10"/>
      <c r="B231" s="9"/>
      <c r="C231" s="9"/>
      <c r="D231" s="9"/>
    </row>
    <row r="232" spans="1:12" ht="78.75" customHeight="1" hidden="1">
      <c r="A232" s="38" t="s">
        <v>43</v>
      </c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1:2" ht="12.75" hidden="1">
      <c r="A233" s="25"/>
      <c r="B233" s="25"/>
    </row>
    <row r="234" spans="1:14" ht="38.25" customHeight="1" hidden="1">
      <c r="A234" s="5" t="s">
        <v>1</v>
      </c>
      <c r="B234" s="5" t="s">
        <v>26</v>
      </c>
      <c r="C234" s="5"/>
      <c r="D234" s="5"/>
      <c r="E234" s="5" t="s">
        <v>30</v>
      </c>
      <c r="F234" s="5" t="s">
        <v>26</v>
      </c>
      <c r="G234" s="5" t="s">
        <v>31</v>
      </c>
      <c r="H234" s="5" t="s">
        <v>38</v>
      </c>
      <c r="I234" s="5" t="s">
        <v>31</v>
      </c>
      <c r="J234" s="5" t="s">
        <v>38</v>
      </c>
      <c r="K234" s="5" t="s">
        <v>31</v>
      </c>
      <c r="L234" s="5" t="s">
        <v>38</v>
      </c>
      <c r="M234" s="5" t="s">
        <v>31</v>
      </c>
      <c r="N234" s="5" t="s">
        <v>38</v>
      </c>
    </row>
    <row r="235" spans="1:14" ht="15.75" hidden="1">
      <c r="A235" s="2" t="s">
        <v>19</v>
      </c>
      <c r="B235" s="2">
        <v>30310</v>
      </c>
      <c r="C235" s="2"/>
      <c r="D235" s="2"/>
      <c r="E235" s="2"/>
      <c r="F235" s="2">
        <f aca="true" t="shared" si="50" ref="F235:F254">B235+E235</f>
        <v>30310</v>
      </c>
      <c r="G235" s="2"/>
      <c r="H235" s="2">
        <f aca="true" t="shared" si="51" ref="H235:H254">F235+G235</f>
        <v>30310</v>
      </c>
      <c r="I235" s="2"/>
      <c r="J235" s="2">
        <f aca="true" t="shared" si="52" ref="J235:J254">H235+I235</f>
        <v>30310</v>
      </c>
      <c r="K235" s="2"/>
      <c r="L235" s="2">
        <f aca="true" t="shared" si="53" ref="L235:L254">J235+K235</f>
        <v>30310</v>
      </c>
      <c r="M235" s="2"/>
      <c r="N235" s="2">
        <f aca="true" t="shared" si="54" ref="N235:N254">L235+M235</f>
        <v>30310</v>
      </c>
    </row>
    <row r="236" spans="1:14" ht="15.75" hidden="1">
      <c r="A236" s="2" t="s">
        <v>21</v>
      </c>
      <c r="B236" s="2">
        <v>9919</v>
      </c>
      <c r="C236" s="2"/>
      <c r="D236" s="2"/>
      <c r="E236" s="2"/>
      <c r="F236" s="2">
        <f t="shared" si="50"/>
        <v>9919</v>
      </c>
      <c r="G236" s="2"/>
      <c r="H236" s="2">
        <f t="shared" si="51"/>
        <v>9919</v>
      </c>
      <c r="I236" s="2"/>
      <c r="J236" s="2">
        <f t="shared" si="52"/>
        <v>9919</v>
      </c>
      <c r="K236" s="2"/>
      <c r="L236" s="2">
        <f t="shared" si="53"/>
        <v>9919</v>
      </c>
      <c r="M236" s="2"/>
      <c r="N236" s="2">
        <f t="shared" si="54"/>
        <v>9919</v>
      </c>
    </row>
    <row r="237" spans="1:14" ht="15.75" hidden="1">
      <c r="A237" s="2" t="s">
        <v>2</v>
      </c>
      <c r="B237" s="2">
        <v>2147</v>
      </c>
      <c r="C237" s="2"/>
      <c r="D237" s="2"/>
      <c r="E237" s="2"/>
      <c r="F237" s="2">
        <f t="shared" si="50"/>
        <v>2147</v>
      </c>
      <c r="G237" s="2"/>
      <c r="H237" s="2">
        <f t="shared" si="51"/>
        <v>2147</v>
      </c>
      <c r="I237" s="2"/>
      <c r="J237" s="2">
        <f t="shared" si="52"/>
        <v>2147</v>
      </c>
      <c r="K237" s="2"/>
      <c r="L237" s="2">
        <f t="shared" si="53"/>
        <v>2147</v>
      </c>
      <c r="M237" s="2"/>
      <c r="N237" s="2">
        <f t="shared" si="54"/>
        <v>2147</v>
      </c>
    </row>
    <row r="238" spans="1:14" ht="15.75" hidden="1">
      <c r="A238" s="2" t="s">
        <v>3</v>
      </c>
      <c r="B238" s="2">
        <v>4370</v>
      </c>
      <c r="C238" s="2"/>
      <c r="D238" s="2"/>
      <c r="E238" s="2"/>
      <c r="F238" s="2">
        <f t="shared" si="50"/>
        <v>4370</v>
      </c>
      <c r="G238" s="2"/>
      <c r="H238" s="2">
        <f t="shared" si="51"/>
        <v>4370</v>
      </c>
      <c r="I238" s="2"/>
      <c r="J238" s="2">
        <f t="shared" si="52"/>
        <v>4370</v>
      </c>
      <c r="K238" s="2"/>
      <c r="L238" s="2">
        <f t="shared" si="53"/>
        <v>4370</v>
      </c>
      <c r="M238" s="2"/>
      <c r="N238" s="2">
        <f t="shared" si="54"/>
        <v>4370</v>
      </c>
    </row>
    <row r="239" spans="1:14" ht="15.75" hidden="1">
      <c r="A239" s="2" t="s">
        <v>20</v>
      </c>
      <c r="B239" s="2">
        <v>2234</v>
      </c>
      <c r="C239" s="2"/>
      <c r="D239" s="2"/>
      <c r="E239" s="2"/>
      <c r="F239" s="2">
        <f t="shared" si="50"/>
        <v>2234</v>
      </c>
      <c r="G239" s="2"/>
      <c r="H239" s="2">
        <f t="shared" si="51"/>
        <v>2234</v>
      </c>
      <c r="I239" s="2"/>
      <c r="J239" s="2">
        <f t="shared" si="52"/>
        <v>2234</v>
      </c>
      <c r="K239" s="2"/>
      <c r="L239" s="2">
        <f t="shared" si="53"/>
        <v>2234</v>
      </c>
      <c r="M239" s="2"/>
      <c r="N239" s="2">
        <f t="shared" si="54"/>
        <v>2234</v>
      </c>
    </row>
    <row r="240" spans="1:14" ht="15.75" hidden="1">
      <c r="A240" s="2" t="s">
        <v>4</v>
      </c>
      <c r="B240" s="2">
        <v>3203</v>
      </c>
      <c r="C240" s="2"/>
      <c r="D240" s="2"/>
      <c r="E240" s="2"/>
      <c r="F240" s="2">
        <f t="shared" si="50"/>
        <v>3203</v>
      </c>
      <c r="G240" s="2"/>
      <c r="H240" s="2">
        <f t="shared" si="51"/>
        <v>3203</v>
      </c>
      <c r="I240" s="2"/>
      <c r="J240" s="2">
        <f t="shared" si="52"/>
        <v>3203</v>
      </c>
      <c r="K240" s="2"/>
      <c r="L240" s="2">
        <f t="shared" si="53"/>
        <v>3203</v>
      </c>
      <c r="M240" s="2"/>
      <c r="N240" s="2">
        <f t="shared" si="54"/>
        <v>3203</v>
      </c>
    </row>
    <row r="241" spans="1:14" ht="15.75" hidden="1">
      <c r="A241" s="2" t="s">
        <v>5</v>
      </c>
      <c r="B241" s="2">
        <v>3832</v>
      </c>
      <c r="C241" s="2"/>
      <c r="D241" s="2"/>
      <c r="E241" s="2"/>
      <c r="F241" s="2">
        <f t="shared" si="50"/>
        <v>3832</v>
      </c>
      <c r="G241" s="2"/>
      <c r="H241" s="2">
        <f t="shared" si="51"/>
        <v>3832</v>
      </c>
      <c r="I241" s="2"/>
      <c r="J241" s="2">
        <f t="shared" si="52"/>
        <v>3832</v>
      </c>
      <c r="K241" s="2"/>
      <c r="L241" s="2">
        <f t="shared" si="53"/>
        <v>3832</v>
      </c>
      <c r="M241" s="2"/>
      <c r="N241" s="2">
        <f t="shared" si="54"/>
        <v>3832</v>
      </c>
    </row>
    <row r="242" spans="1:14" ht="15.75" hidden="1">
      <c r="A242" s="2" t="s">
        <v>6</v>
      </c>
      <c r="B242" s="2">
        <v>804</v>
      </c>
      <c r="C242" s="2"/>
      <c r="D242" s="2"/>
      <c r="E242" s="2"/>
      <c r="F242" s="2">
        <f t="shared" si="50"/>
        <v>804</v>
      </c>
      <c r="G242" s="2"/>
      <c r="H242" s="2">
        <f t="shared" si="51"/>
        <v>804</v>
      </c>
      <c r="I242" s="2"/>
      <c r="J242" s="2">
        <f t="shared" si="52"/>
        <v>804</v>
      </c>
      <c r="K242" s="2"/>
      <c r="L242" s="2">
        <f t="shared" si="53"/>
        <v>804</v>
      </c>
      <c r="M242" s="2"/>
      <c r="N242" s="2">
        <f t="shared" si="54"/>
        <v>804</v>
      </c>
    </row>
    <row r="243" spans="1:14" ht="15.75" hidden="1">
      <c r="A243" s="2" t="s">
        <v>7</v>
      </c>
      <c r="B243" s="2">
        <v>1126</v>
      </c>
      <c r="C243" s="2"/>
      <c r="D243" s="2"/>
      <c r="E243" s="2"/>
      <c r="F243" s="2">
        <f t="shared" si="50"/>
        <v>1126</v>
      </c>
      <c r="G243" s="2"/>
      <c r="H243" s="2">
        <f t="shared" si="51"/>
        <v>1126</v>
      </c>
      <c r="I243" s="2"/>
      <c r="J243" s="2">
        <f t="shared" si="52"/>
        <v>1126</v>
      </c>
      <c r="K243" s="2"/>
      <c r="L243" s="2">
        <f t="shared" si="53"/>
        <v>1126</v>
      </c>
      <c r="M243" s="2"/>
      <c r="N243" s="2">
        <f t="shared" si="54"/>
        <v>1126</v>
      </c>
    </row>
    <row r="244" spans="1:14" ht="15.75" hidden="1">
      <c r="A244" s="2" t="s">
        <v>8</v>
      </c>
      <c r="B244" s="2">
        <v>624</v>
      </c>
      <c r="C244" s="2"/>
      <c r="D244" s="2"/>
      <c r="E244" s="2"/>
      <c r="F244" s="2">
        <f t="shared" si="50"/>
        <v>624</v>
      </c>
      <c r="G244" s="2"/>
      <c r="H244" s="2">
        <f t="shared" si="51"/>
        <v>624</v>
      </c>
      <c r="I244" s="2"/>
      <c r="J244" s="2">
        <f t="shared" si="52"/>
        <v>624</v>
      </c>
      <c r="K244" s="2"/>
      <c r="L244" s="2">
        <f t="shared" si="53"/>
        <v>624</v>
      </c>
      <c r="M244" s="2"/>
      <c r="N244" s="2">
        <f t="shared" si="54"/>
        <v>624</v>
      </c>
    </row>
    <row r="245" spans="1:14" ht="15.75" hidden="1">
      <c r="A245" s="2" t="s">
        <v>9</v>
      </c>
      <c r="B245" s="2">
        <v>1753</v>
      </c>
      <c r="C245" s="2"/>
      <c r="D245" s="2"/>
      <c r="E245" s="2"/>
      <c r="F245" s="2">
        <f t="shared" si="50"/>
        <v>1753</v>
      </c>
      <c r="G245" s="2"/>
      <c r="H245" s="2">
        <f t="shared" si="51"/>
        <v>1753</v>
      </c>
      <c r="I245" s="2"/>
      <c r="J245" s="2">
        <f t="shared" si="52"/>
        <v>1753</v>
      </c>
      <c r="K245" s="2"/>
      <c r="L245" s="2">
        <f t="shared" si="53"/>
        <v>1753</v>
      </c>
      <c r="M245" s="2"/>
      <c r="N245" s="2">
        <f t="shared" si="54"/>
        <v>1753</v>
      </c>
    </row>
    <row r="246" spans="1:14" ht="15.75" hidden="1">
      <c r="A246" s="2" t="s">
        <v>10</v>
      </c>
      <c r="B246" s="2">
        <v>1867</v>
      </c>
      <c r="C246" s="2"/>
      <c r="D246" s="2"/>
      <c r="E246" s="2"/>
      <c r="F246" s="2">
        <f t="shared" si="50"/>
        <v>1867</v>
      </c>
      <c r="G246" s="2"/>
      <c r="H246" s="2">
        <f t="shared" si="51"/>
        <v>1867</v>
      </c>
      <c r="I246" s="2"/>
      <c r="J246" s="2">
        <f t="shared" si="52"/>
        <v>1867</v>
      </c>
      <c r="K246" s="2"/>
      <c r="L246" s="2">
        <f t="shared" si="53"/>
        <v>1867</v>
      </c>
      <c r="M246" s="2"/>
      <c r="N246" s="2">
        <f t="shared" si="54"/>
        <v>1867</v>
      </c>
    </row>
    <row r="247" spans="1:14" ht="15.75" hidden="1">
      <c r="A247" s="2" t="s">
        <v>11</v>
      </c>
      <c r="B247" s="2">
        <v>835</v>
      </c>
      <c r="C247" s="2"/>
      <c r="D247" s="2"/>
      <c r="E247" s="2"/>
      <c r="F247" s="2">
        <f t="shared" si="50"/>
        <v>835</v>
      </c>
      <c r="G247" s="2"/>
      <c r="H247" s="2">
        <f t="shared" si="51"/>
        <v>835</v>
      </c>
      <c r="I247" s="2"/>
      <c r="J247" s="2">
        <f t="shared" si="52"/>
        <v>835</v>
      </c>
      <c r="K247" s="2"/>
      <c r="L247" s="2">
        <f t="shared" si="53"/>
        <v>835</v>
      </c>
      <c r="M247" s="2"/>
      <c r="N247" s="2">
        <f t="shared" si="54"/>
        <v>835</v>
      </c>
    </row>
    <row r="248" spans="1:14" ht="15.75" hidden="1">
      <c r="A248" s="2" t="s">
        <v>18</v>
      </c>
      <c r="B248" s="2">
        <v>868</v>
      </c>
      <c r="C248" s="2"/>
      <c r="D248" s="2"/>
      <c r="E248" s="2"/>
      <c r="F248" s="2">
        <f t="shared" si="50"/>
        <v>868</v>
      </c>
      <c r="G248" s="2"/>
      <c r="H248" s="2">
        <f t="shared" si="51"/>
        <v>868</v>
      </c>
      <c r="I248" s="2"/>
      <c r="J248" s="2">
        <f t="shared" si="52"/>
        <v>868</v>
      </c>
      <c r="K248" s="2"/>
      <c r="L248" s="2">
        <f t="shared" si="53"/>
        <v>868</v>
      </c>
      <c r="M248" s="2"/>
      <c r="N248" s="2">
        <f t="shared" si="54"/>
        <v>868</v>
      </c>
    </row>
    <row r="249" spans="1:14" ht="15.75" hidden="1">
      <c r="A249" s="2" t="s">
        <v>12</v>
      </c>
      <c r="B249" s="2">
        <v>1486</v>
      </c>
      <c r="C249" s="2"/>
      <c r="D249" s="2"/>
      <c r="E249" s="2"/>
      <c r="F249" s="2">
        <f t="shared" si="50"/>
        <v>1486</v>
      </c>
      <c r="G249" s="2"/>
      <c r="H249" s="2">
        <f t="shared" si="51"/>
        <v>1486</v>
      </c>
      <c r="I249" s="2"/>
      <c r="J249" s="2">
        <f t="shared" si="52"/>
        <v>1486</v>
      </c>
      <c r="K249" s="2"/>
      <c r="L249" s="2">
        <f t="shared" si="53"/>
        <v>1486</v>
      </c>
      <c r="M249" s="2"/>
      <c r="N249" s="2">
        <f t="shared" si="54"/>
        <v>1486</v>
      </c>
    </row>
    <row r="250" spans="1:14" ht="15.75" hidden="1">
      <c r="A250" s="2" t="s">
        <v>13</v>
      </c>
      <c r="B250" s="2">
        <v>1427</v>
      </c>
      <c r="C250" s="2"/>
      <c r="D250" s="2"/>
      <c r="E250" s="2"/>
      <c r="F250" s="2">
        <f t="shared" si="50"/>
        <v>1427</v>
      </c>
      <c r="G250" s="2"/>
      <c r="H250" s="2">
        <f t="shared" si="51"/>
        <v>1427</v>
      </c>
      <c r="I250" s="2"/>
      <c r="J250" s="2">
        <f t="shared" si="52"/>
        <v>1427</v>
      </c>
      <c r="K250" s="2"/>
      <c r="L250" s="2">
        <f t="shared" si="53"/>
        <v>1427</v>
      </c>
      <c r="M250" s="2"/>
      <c r="N250" s="2">
        <f t="shared" si="54"/>
        <v>1427</v>
      </c>
    </row>
    <row r="251" spans="1:14" ht="15.75" hidden="1">
      <c r="A251" s="2" t="s">
        <v>14</v>
      </c>
      <c r="B251" s="2">
        <v>1037</v>
      </c>
      <c r="C251" s="2"/>
      <c r="D251" s="2"/>
      <c r="E251" s="2"/>
      <c r="F251" s="2">
        <f t="shared" si="50"/>
        <v>1037</v>
      </c>
      <c r="G251" s="2"/>
      <c r="H251" s="2">
        <f t="shared" si="51"/>
        <v>1037</v>
      </c>
      <c r="I251" s="2"/>
      <c r="J251" s="2">
        <f t="shared" si="52"/>
        <v>1037</v>
      </c>
      <c r="K251" s="2"/>
      <c r="L251" s="2">
        <f t="shared" si="53"/>
        <v>1037</v>
      </c>
      <c r="M251" s="2"/>
      <c r="N251" s="2">
        <f t="shared" si="54"/>
        <v>1037</v>
      </c>
    </row>
    <row r="252" spans="1:14" ht="15.75" hidden="1">
      <c r="A252" s="2" t="s">
        <v>15</v>
      </c>
      <c r="B252" s="2">
        <v>1373</v>
      </c>
      <c r="C252" s="2"/>
      <c r="D252" s="2"/>
      <c r="E252" s="2"/>
      <c r="F252" s="2">
        <f t="shared" si="50"/>
        <v>1373</v>
      </c>
      <c r="G252" s="2"/>
      <c r="H252" s="2">
        <f t="shared" si="51"/>
        <v>1373</v>
      </c>
      <c r="I252" s="2"/>
      <c r="J252" s="2">
        <f t="shared" si="52"/>
        <v>1373</v>
      </c>
      <c r="K252" s="2"/>
      <c r="L252" s="2">
        <f t="shared" si="53"/>
        <v>1373</v>
      </c>
      <c r="M252" s="2"/>
      <c r="N252" s="2">
        <f t="shared" si="54"/>
        <v>1373</v>
      </c>
    </row>
    <row r="253" spans="1:14" ht="15.75" hidden="1">
      <c r="A253" s="2" t="s">
        <v>16</v>
      </c>
      <c r="B253" s="2">
        <v>1187</v>
      </c>
      <c r="C253" s="2"/>
      <c r="D253" s="2"/>
      <c r="E253" s="2"/>
      <c r="F253" s="2">
        <f t="shared" si="50"/>
        <v>1187</v>
      </c>
      <c r="G253" s="2"/>
      <c r="H253" s="2">
        <f t="shared" si="51"/>
        <v>1187</v>
      </c>
      <c r="I253" s="2"/>
      <c r="J253" s="2">
        <f t="shared" si="52"/>
        <v>1187</v>
      </c>
      <c r="K253" s="2"/>
      <c r="L253" s="2">
        <f t="shared" si="53"/>
        <v>1187</v>
      </c>
      <c r="M253" s="2"/>
      <c r="N253" s="2">
        <f t="shared" si="54"/>
        <v>1187</v>
      </c>
    </row>
    <row r="254" spans="1:14" ht="15.75" hidden="1">
      <c r="A254" s="2" t="s">
        <v>17</v>
      </c>
      <c r="B254" s="2">
        <v>3961</v>
      </c>
      <c r="C254" s="2"/>
      <c r="D254" s="2"/>
      <c r="E254" s="2"/>
      <c r="F254" s="2">
        <f t="shared" si="50"/>
        <v>3961</v>
      </c>
      <c r="G254" s="2"/>
      <c r="H254" s="2">
        <f t="shared" si="51"/>
        <v>3961</v>
      </c>
      <c r="I254" s="2"/>
      <c r="J254" s="2">
        <f t="shared" si="52"/>
        <v>3961</v>
      </c>
      <c r="K254" s="2"/>
      <c r="L254" s="2">
        <f t="shared" si="53"/>
        <v>3961</v>
      </c>
      <c r="M254" s="2"/>
      <c r="N254" s="2">
        <f t="shared" si="54"/>
        <v>3961</v>
      </c>
    </row>
    <row r="255" spans="1:14" ht="15.75" hidden="1">
      <c r="A255" s="2" t="s">
        <v>0</v>
      </c>
      <c r="B255" s="2">
        <f aca="true" t="shared" si="55" ref="B255:H255">SUM(B235:B254)</f>
        <v>74363</v>
      </c>
      <c r="C255" s="2"/>
      <c r="D255" s="2"/>
      <c r="E255" s="2">
        <f t="shared" si="55"/>
        <v>0</v>
      </c>
      <c r="F255" s="2">
        <f t="shared" si="55"/>
        <v>74363</v>
      </c>
      <c r="G255" s="2">
        <f t="shared" si="55"/>
        <v>0</v>
      </c>
      <c r="H255" s="2">
        <f t="shared" si="55"/>
        <v>74363</v>
      </c>
      <c r="I255" s="2">
        <f aca="true" t="shared" si="56" ref="I255:N255">SUM(I235:I254)</f>
        <v>0</v>
      </c>
      <c r="J255" s="2">
        <f t="shared" si="56"/>
        <v>74363</v>
      </c>
      <c r="K255" s="2">
        <f t="shared" si="56"/>
        <v>0</v>
      </c>
      <c r="L255" s="2">
        <f t="shared" si="56"/>
        <v>74363</v>
      </c>
      <c r="M255" s="2">
        <f t="shared" si="56"/>
        <v>0</v>
      </c>
      <c r="N255" s="2">
        <f t="shared" si="56"/>
        <v>74363</v>
      </c>
    </row>
    <row r="256" spans="1:4" ht="15.75" hidden="1">
      <c r="A256" s="11"/>
      <c r="B256" s="11"/>
      <c r="C256" s="11"/>
      <c r="D256" s="11"/>
    </row>
    <row r="257" spans="1:4" ht="15.75" hidden="1">
      <c r="A257" s="11"/>
      <c r="B257" s="11"/>
      <c r="C257" s="11"/>
      <c r="D257" s="11"/>
    </row>
    <row r="258" spans="1:12" ht="78.75" customHeight="1" hidden="1">
      <c r="A258" s="38" t="s">
        <v>50</v>
      </c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1:4" ht="12.75" hidden="1">
      <c r="A259" s="10"/>
      <c r="B259" s="9"/>
      <c r="C259" s="9"/>
      <c r="D259" s="9"/>
    </row>
    <row r="260" spans="1:14" ht="39.75" customHeight="1" hidden="1">
      <c r="A260" s="5" t="s">
        <v>1</v>
      </c>
      <c r="B260" s="5" t="s">
        <v>26</v>
      </c>
      <c r="C260" s="5"/>
      <c r="D260" s="5"/>
      <c r="E260" s="5" t="s">
        <v>30</v>
      </c>
      <c r="F260" s="5" t="s">
        <v>26</v>
      </c>
      <c r="G260" s="5" t="s">
        <v>31</v>
      </c>
      <c r="H260" s="5" t="s">
        <v>38</v>
      </c>
      <c r="I260" s="5" t="s">
        <v>31</v>
      </c>
      <c r="J260" s="5" t="s">
        <v>38</v>
      </c>
      <c r="K260" s="5" t="s">
        <v>31</v>
      </c>
      <c r="L260" s="5" t="s">
        <v>38</v>
      </c>
      <c r="M260" s="5" t="s">
        <v>31</v>
      </c>
      <c r="N260" s="5" t="s">
        <v>38</v>
      </c>
    </row>
    <row r="261" spans="1:14" ht="15.75" hidden="1">
      <c r="A261" s="2" t="s">
        <v>19</v>
      </c>
      <c r="B261" s="2">
        <v>29865</v>
      </c>
      <c r="C261" s="2"/>
      <c r="D261" s="2"/>
      <c r="E261" s="2">
        <v>1549</v>
      </c>
      <c r="F261" s="2">
        <f aca="true" t="shared" si="57" ref="F261:F280">B261+E261</f>
        <v>31414</v>
      </c>
      <c r="G261" s="2"/>
      <c r="H261" s="2">
        <f>F261+G261</f>
        <v>31414</v>
      </c>
      <c r="I261" s="2">
        <v>-5438</v>
      </c>
      <c r="J261" s="2">
        <f aca="true" t="shared" si="58" ref="J261:J280">H261+I261</f>
        <v>25976</v>
      </c>
      <c r="K261" s="2">
        <v>2386</v>
      </c>
      <c r="L261" s="2">
        <f aca="true" t="shared" si="59" ref="L261:L280">J261+K261</f>
        <v>28362</v>
      </c>
      <c r="M261" s="2"/>
      <c r="N261" s="2">
        <f aca="true" t="shared" si="60" ref="N261:N280">L261+M261</f>
        <v>28362</v>
      </c>
    </row>
    <row r="262" spans="1:14" ht="15.75" hidden="1">
      <c r="A262" s="2" t="s">
        <v>21</v>
      </c>
      <c r="B262" s="2">
        <v>14123</v>
      </c>
      <c r="C262" s="2"/>
      <c r="D262" s="2"/>
      <c r="E262" s="2"/>
      <c r="F262" s="2">
        <f t="shared" si="57"/>
        <v>14123</v>
      </c>
      <c r="G262" s="2"/>
      <c r="H262" s="2">
        <f aca="true" t="shared" si="61" ref="H262:H280">F262+G262</f>
        <v>14123</v>
      </c>
      <c r="I262" s="2">
        <v>-1502</v>
      </c>
      <c r="J262" s="2">
        <f t="shared" si="58"/>
        <v>12621</v>
      </c>
      <c r="K262" s="2"/>
      <c r="L262" s="2">
        <f t="shared" si="59"/>
        <v>12621</v>
      </c>
      <c r="M262" s="2"/>
      <c r="N262" s="2">
        <f t="shared" si="60"/>
        <v>12621</v>
      </c>
    </row>
    <row r="263" spans="1:14" ht="15.75" hidden="1">
      <c r="A263" s="2" t="s">
        <v>2</v>
      </c>
      <c r="B263" s="2">
        <v>2935</v>
      </c>
      <c r="C263" s="2"/>
      <c r="D263" s="2"/>
      <c r="E263" s="2"/>
      <c r="F263" s="2">
        <f t="shared" si="57"/>
        <v>2935</v>
      </c>
      <c r="G263" s="2"/>
      <c r="H263" s="2">
        <f t="shared" si="61"/>
        <v>2935</v>
      </c>
      <c r="I263" s="2">
        <v>-500</v>
      </c>
      <c r="J263" s="2">
        <f t="shared" si="58"/>
        <v>2435</v>
      </c>
      <c r="K263" s="2"/>
      <c r="L263" s="2">
        <f t="shared" si="59"/>
        <v>2435</v>
      </c>
      <c r="M263" s="2"/>
      <c r="N263" s="2">
        <f t="shared" si="60"/>
        <v>2435</v>
      </c>
    </row>
    <row r="264" spans="1:14" ht="15.75" hidden="1">
      <c r="A264" s="2" t="s">
        <v>3</v>
      </c>
      <c r="B264" s="2">
        <v>4496</v>
      </c>
      <c r="C264" s="2"/>
      <c r="D264" s="2"/>
      <c r="E264" s="2"/>
      <c r="F264" s="2">
        <f t="shared" si="57"/>
        <v>4496</v>
      </c>
      <c r="G264" s="2"/>
      <c r="H264" s="2">
        <f t="shared" si="61"/>
        <v>4496</v>
      </c>
      <c r="I264" s="2">
        <v>-701</v>
      </c>
      <c r="J264" s="2">
        <f t="shared" si="58"/>
        <v>3795</v>
      </c>
      <c r="K264" s="2"/>
      <c r="L264" s="2">
        <f t="shared" si="59"/>
        <v>3795</v>
      </c>
      <c r="M264" s="2"/>
      <c r="N264" s="2">
        <f t="shared" si="60"/>
        <v>3795</v>
      </c>
    </row>
    <row r="265" spans="1:14" ht="15.75" hidden="1">
      <c r="A265" s="2" t="s">
        <v>20</v>
      </c>
      <c r="B265" s="2">
        <v>2146</v>
      </c>
      <c r="C265" s="2"/>
      <c r="D265" s="2"/>
      <c r="E265" s="2"/>
      <c r="F265" s="2">
        <f t="shared" si="57"/>
        <v>2146</v>
      </c>
      <c r="G265" s="2"/>
      <c r="H265" s="2">
        <f t="shared" si="61"/>
        <v>2146</v>
      </c>
      <c r="I265" s="2">
        <v>-446</v>
      </c>
      <c r="J265" s="2">
        <f t="shared" si="58"/>
        <v>1700</v>
      </c>
      <c r="K265" s="2"/>
      <c r="L265" s="2">
        <f t="shared" si="59"/>
        <v>1700</v>
      </c>
      <c r="M265" s="2"/>
      <c r="N265" s="2">
        <f t="shared" si="60"/>
        <v>1700</v>
      </c>
    </row>
    <row r="266" spans="1:14" ht="15.75" hidden="1">
      <c r="A266" s="2" t="s">
        <v>4</v>
      </c>
      <c r="B266" s="2">
        <v>3139</v>
      </c>
      <c r="C266" s="2"/>
      <c r="D266" s="2"/>
      <c r="E266" s="2"/>
      <c r="F266" s="2">
        <f t="shared" si="57"/>
        <v>3139</v>
      </c>
      <c r="G266" s="2"/>
      <c r="H266" s="2">
        <f t="shared" si="61"/>
        <v>3139</v>
      </c>
      <c r="I266" s="2">
        <v>-556</v>
      </c>
      <c r="J266" s="2">
        <f t="shared" si="58"/>
        <v>2583</v>
      </c>
      <c r="K266" s="2"/>
      <c r="L266" s="2">
        <f t="shared" si="59"/>
        <v>2583</v>
      </c>
      <c r="M266" s="2"/>
      <c r="N266" s="2">
        <f t="shared" si="60"/>
        <v>2583</v>
      </c>
    </row>
    <row r="267" spans="1:14" ht="15.75" hidden="1">
      <c r="A267" s="2" t="s">
        <v>5</v>
      </c>
      <c r="B267" s="2">
        <v>3084</v>
      </c>
      <c r="C267" s="2"/>
      <c r="D267" s="2"/>
      <c r="E267" s="2"/>
      <c r="F267" s="2">
        <f t="shared" si="57"/>
        <v>3084</v>
      </c>
      <c r="G267" s="2"/>
      <c r="H267" s="2">
        <f t="shared" si="61"/>
        <v>3084</v>
      </c>
      <c r="I267" s="2">
        <v>286</v>
      </c>
      <c r="J267" s="2">
        <f t="shared" si="58"/>
        <v>3370</v>
      </c>
      <c r="K267" s="2"/>
      <c r="L267" s="2">
        <f t="shared" si="59"/>
        <v>3370</v>
      </c>
      <c r="M267" s="2"/>
      <c r="N267" s="2">
        <f t="shared" si="60"/>
        <v>3370</v>
      </c>
    </row>
    <row r="268" spans="1:14" ht="15.75" hidden="1">
      <c r="A268" s="2" t="s">
        <v>6</v>
      </c>
      <c r="B268" s="2">
        <v>1125</v>
      </c>
      <c r="C268" s="2"/>
      <c r="D268" s="2"/>
      <c r="E268" s="2"/>
      <c r="F268" s="2">
        <f t="shared" si="57"/>
        <v>1125</v>
      </c>
      <c r="G268" s="2"/>
      <c r="H268" s="2">
        <f t="shared" si="61"/>
        <v>1125</v>
      </c>
      <c r="I268" s="2">
        <v>-122</v>
      </c>
      <c r="J268" s="2">
        <f t="shared" si="58"/>
        <v>1003</v>
      </c>
      <c r="K268" s="2"/>
      <c r="L268" s="2">
        <f t="shared" si="59"/>
        <v>1003</v>
      </c>
      <c r="M268" s="2"/>
      <c r="N268" s="2">
        <f t="shared" si="60"/>
        <v>1003</v>
      </c>
    </row>
    <row r="269" spans="1:14" ht="15.75" hidden="1">
      <c r="A269" s="2" t="s">
        <v>7</v>
      </c>
      <c r="B269" s="2">
        <v>1397</v>
      </c>
      <c r="C269" s="2"/>
      <c r="D269" s="2"/>
      <c r="E269" s="2"/>
      <c r="F269" s="2">
        <f t="shared" si="57"/>
        <v>1397</v>
      </c>
      <c r="G269" s="2"/>
      <c r="H269" s="2">
        <f t="shared" si="61"/>
        <v>1397</v>
      </c>
      <c r="I269" s="2">
        <v>-181</v>
      </c>
      <c r="J269" s="2">
        <f t="shared" si="58"/>
        <v>1216</v>
      </c>
      <c r="K269" s="2"/>
      <c r="L269" s="2">
        <f t="shared" si="59"/>
        <v>1216</v>
      </c>
      <c r="M269" s="2"/>
      <c r="N269" s="2">
        <f t="shared" si="60"/>
        <v>1216</v>
      </c>
    </row>
    <row r="270" spans="1:14" ht="15.75" hidden="1">
      <c r="A270" s="2" t="s">
        <v>8</v>
      </c>
      <c r="B270" s="2">
        <v>1573</v>
      </c>
      <c r="C270" s="2"/>
      <c r="D270" s="2"/>
      <c r="E270" s="2"/>
      <c r="F270" s="2">
        <f t="shared" si="57"/>
        <v>1573</v>
      </c>
      <c r="G270" s="2"/>
      <c r="H270" s="2">
        <f t="shared" si="61"/>
        <v>1573</v>
      </c>
      <c r="I270" s="2">
        <v>-232</v>
      </c>
      <c r="J270" s="2">
        <f t="shared" si="58"/>
        <v>1341</v>
      </c>
      <c r="K270" s="2"/>
      <c r="L270" s="2">
        <f t="shared" si="59"/>
        <v>1341</v>
      </c>
      <c r="M270" s="2"/>
      <c r="N270" s="2">
        <f t="shared" si="60"/>
        <v>1341</v>
      </c>
    </row>
    <row r="271" spans="1:14" ht="15.75" hidden="1">
      <c r="A271" s="2" t="s">
        <v>9</v>
      </c>
      <c r="B271" s="2">
        <v>2163</v>
      </c>
      <c r="C271" s="2"/>
      <c r="D271" s="2"/>
      <c r="E271" s="2"/>
      <c r="F271" s="2">
        <f t="shared" si="57"/>
        <v>2163</v>
      </c>
      <c r="G271" s="2"/>
      <c r="H271" s="2">
        <f t="shared" si="61"/>
        <v>2163</v>
      </c>
      <c r="I271" s="2">
        <v>-137</v>
      </c>
      <c r="J271" s="2">
        <f t="shared" si="58"/>
        <v>2026</v>
      </c>
      <c r="K271" s="2"/>
      <c r="L271" s="2">
        <f t="shared" si="59"/>
        <v>2026</v>
      </c>
      <c r="M271" s="2"/>
      <c r="N271" s="2">
        <f t="shared" si="60"/>
        <v>2026</v>
      </c>
    </row>
    <row r="272" spans="1:14" ht="15.75" hidden="1">
      <c r="A272" s="2" t="s">
        <v>10</v>
      </c>
      <c r="B272" s="2">
        <v>2105</v>
      </c>
      <c r="C272" s="2"/>
      <c r="D272" s="2"/>
      <c r="E272" s="2"/>
      <c r="F272" s="2">
        <f t="shared" si="57"/>
        <v>2105</v>
      </c>
      <c r="G272" s="2"/>
      <c r="H272" s="2">
        <f t="shared" si="61"/>
        <v>2105</v>
      </c>
      <c r="I272" s="2">
        <v>-355</v>
      </c>
      <c r="J272" s="2">
        <f t="shared" si="58"/>
        <v>1750</v>
      </c>
      <c r="K272" s="2"/>
      <c r="L272" s="2">
        <f t="shared" si="59"/>
        <v>1750</v>
      </c>
      <c r="M272" s="2"/>
      <c r="N272" s="2">
        <f t="shared" si="60"/>
        <v>1750</v>
      </c>
    </row>
    <row r="273" spans="1:14" ht="15.75" hidden="1">
      <c r="A273" s="2" t="s">
        <v>11</v>
      </c>
      <c r="B273" s="2">
        <v>1519</v>
      </c>
      <c r="C273" s="2"/>
      <c r="D273" s="2"/>
      <c r="E273" s="2"/>
      <c r="F273" s="2">
        <f t="shared" si="57"/>
        <v>1519</v>
      </c>
      <c r="G273" s="2"/>
      <c r="H273" s="2">
        <f t="shared" si="61"/>
        <v>1519</v>
      </c>
      <c r="I273" s="2">
        <v>-189</v>
      </c>
      <c r="J273" s="2">
        <f t="shared" si="58"/>
        <v>1330</v>
      </c>
      <c r="K273" s="2"/>
      <c r="L273" s="2">
        <f t="shared" si="59"/>
        <v>1330</v>
      </c>
      <c r="M273" s="2"/>
      <c r="N273" s="2">
        <f t="shared" si="60"/>
        <v>1330</v>
      </c>
    </row>
    <row r="274" spans="1:14" ht="15.75" hidden="1">
      <c r="A274" s="2" t="s">
        <v>18</v>
      </c>
      <c r="B274" s="2">
        <v>1093</v>
      </c>
      <c r="C274" s="2"/>
      <c r="D274" s="2"/>
      <c r="E274" s="2"/>
      <c r="F274" s="2">
        <f t="shared" si="57"/>
        <v>1093</v>
      </c>
      <c r="G274" s="2"/>
      <c r="H274" s="2">
        <f t="shared" si="61"/>
        <v>1093</v>
      </c>
      <c r="I274" s="2">
        <v>-118</v>
      </c>
      <c r="J274" s="2">
        <f t="shared" si="58"/>
        <v>975</v>
      </c>
      <c r="K274" s="2"/>
      <c r="L274" s="2">
        <f t="shared" si="59"/>
        <v>975</v>
      </c>
      <c r="M274" s="2"/>
      <c r="N274" s="2">
        <f t="shared" si="60"/>
        <v>975</v>
      </c>
    </row>
    <row r="275" spans="1:14" ht="15.75" hidden="1">
      <c r="A275" s="2" t="s">
        <v>12</v>
      </c>
      <c r="B275" s="2">
        <v>1695</v>
      </c>
      <c r="C275" s="2"/>
      <c r="D275" s="2"/>
      <c r="E275" s="2"/>
      <c r="F275" s="2">
        <f t="shared" si="57"/>
        <v>1695</v>
      </c>
      <c r="G275" s="2"/>
      <c r="H275" s="2">
        <f t="shared" si="61"/>
        <v>1695</v>
      </c>
      <c r="I275" s="2">
        <v>-263</v>
      </c>
      <c r="J275" s="2">
        <f t="shared" si="58"/>
        <v>1432</v>
      </c>
      <c r="K275" s="2"/>
      <c r="L275" s="2">
        <f t="shared" si="59"/>
        <v>1432</v>
      </c>
      <c r="M275" s="2"/>
      <c r="N275" s="2">
        <f t="shared" si="60"/>
        <v>1432</v>
      </c>
    </row>
    <row r="276" spans="1:14" ht="15.75" hidden="1">
      <c r="A276" s="2" t="s">
        <v>13</v>
      </c>
      <c r="B276" s="2">
        <v>1518</v>
      </c>
      <c r="C276" s="2"/>
      <c r="D276" s="2"/>
      <c r="E276" s="2"/>
      <c r="F276" s="2">
        <f t="shared" si="57"/>
        <v>1518</v>
      </c>
      <c r="G276" s="2"/>
      <c r="H276" s="2">
        <f t="shared" si="61"/>
        <v>1518</v>
      </c>
      <c r="I276" s="2">
        <v>-208</v>
      </c>
      <c r="J276" s="2">
        <f t="shared" si="58"/>
        <v>1310</v>
      </c>
      <c r="K276" s="2"/>
      <c r="L276" s="2">
        <f t="shared" si="59"/>
        <v>1310</v>
      </c>
      <c r="M276" s="2"/>
      <c r="N276" s="2">
        <f t="shared" si="60"/>
        <v>1310</v>
      </c>
    </row>
    <row r="277" spans="1:14" ht="15.75" hidden="1">
      <c r="A277" s="2" t="s">
        <v>14</v>
      </c>
      <c r="B277" s="2">
        <v>1475</v>
      </c>
      <c r="C277" s="2"/>
      <c r="D277" s="2"/>
      <c r="E277" s="2"/>
      <c r="F277" s="2">
        <f t="shared" si="57"/>
        <v>1475</v>
      </c>
      <c r="G277" s="2"/>
      <c r="H277" s="2">
        <f t="shared" si="61"/>
        <v>1475</v>
      </c>
      <c r="I277" s="2">
        <v>-215</v>
      </c>
      <c r="J277" s="2">
        <f t="shared" si="58"/>
        <v>1260</v>
      </c>
      <c r="K277" s="2"/>
      <c r="L277" s="2">
        <f t="shared" si="59"/>
        <v>1260</v>
      </c>
      <c r="M277" s="2"/>
      <c r="N277" s="2">
        <f t="shared" si="60"/>
        <v>1260</v>
      </c>
    </row>
    <row r="278" spans="1:14" ht="15.75" hidden="1">
      <c r="A278" s="2" t="s">
        <v>15</v>
      </c>
      <c r="B278" s="2">
        <v>2539</v>
      </c>
      <c r="C278" s="2"/>
      <c r="D278" s="2"/>
      <c r="E278" s="2"/>
      <c r="F278" s="2">
        <f t="shared" si="57"/>
        <v>2539</v>
      </c>
      <c r="G278" s="2"/>
      <c r="H278" s="2">
        <f t="shared" si="61"/>
        <v>2539</v>
      </c>
      <c r="I278" s="2">
        <v>-189</v>
      </c>
      <c r="J278" s="2">
        <f t="shared" si="58"/>
        <v>2350</v>
      </c>
      <c r="K278" s="2"/>
      <c r="L278" s="2">
        <f t="shared" si="59"/>
        <v>2350</v>
      </c>
      <c r="M278" s="2"/>
      <c r="N278" s="2">
        <f t="shared" si="60"/>
        <v>2350</v>
      </c>
    </row>
    <row r="279" spans="1:14" ht="15.75" hidden="1">
      <c r="A279" s="2" t="s">
        <v>16</v>
      </c>
      <c r="B279" s="2">
        <v>2515</v>
      </c>
      <c r="C279" s="2"/>
      <c r="D279" s="2"/>
      <c r="E279" s="2"/>
      <c r="F279" s="2">
        <f t="shared" si="57"/>
        <v>2515</v>
      </c>
      <c r="G279" s="2"/>
      <c r="H279" s="2">
        <f t="shared" si="61"/>
        <v>2515</v>
      </c>
      <c r="I279" s="2">
        <v>-314</v>
      </c>
      <c r="J279" s="2">
        <f t="shared" si="58"/>
        <v>2201</v>
      </c>
      <c r="K279" s="2"/>
      <c r="L279" s="2">
        <f t="shared" si="59"/>
        <v>2201</v>
      </c>
      <c r="M279" s="2"/>
      <c r="N279" s="2">
        <f t="shared" si="60"/>
        <v>2201</v>
      </c>
    </row>
    <row r="280" spans="1:14" ht="15.75" hidden="1">
      <c r="A280" s="2" t="s">
        <v>17</v>
      </c>
      <c r="B280" s="2">
        <v>4006</v>
      </c>
      <c r="C280" s="2"/>
      <c r="D280" s="2"/>
      <c r="E280" s="2"/>
      <c r="F280" s="2">
        <f t="shared" si="57"/>
        <v>4006</v>
      </c>
      <c r="G280" s="2"/>
      <c r="H280" s="2">
        <f t="shared" si="61"/>
        <v>4006</v>
      </c>
      <c r="I280" s="2">
        <v>-736</v>
      </c>
      <c r="J280" s="2">
        <f t="shared" si="58"/>
        <v>3270</v>
      </c>
      <c r="K280" s="2"/>
      <c r="L280" s="2">
        <f t="shared" si="59"/>
        <v>3270</v>
      </c>
      <c r="M280" s="2"/>
      <c r="N280" s="2">
        <f t="shared" si="60"/>
        <v>3270</v>
      </c>
    </row>
    <row r="281" spans="1:14" ht="15.75" hidden="1">
      <c r="A281" s="2" t="s">
        <v>0</v>
      </c>
      <c r="B281" s="2">
        <f>SUM(B261:B280)</f>
        <v>84511</v>
      </c>
      <c r="C281" s="2"/>
      <c r="D281" s="2"/>
      <c r="E281" s="2">
        <f aca="true" t="shared" si="62" ref="E281:J281">SUM(E261:E280)</f>
        <v>1549</v>
      </c>
      <c r="F281" s="2">
        <f t="shared" si="62"/>
        <v>86060</v>
      </c>
      <c r="G281" s="2">
        <f t="shared" si="62"/>
        <v>0</v>
      </c>
      <c r="H281" s="2">
        <f t="shared" si="62"/>
        <v>86060</v>
      </c>
      <c r="I281" s="2">
        <f t="shared" si="62"/>
        <v>-12116</v>
      </c>
      <c r="J281" s="2">
        <f t="shared" si="62"/>
        <v>73944</v>
      </c>
      <c r="K281" s="2">
        <f>SUM(K261:K280)</f>
        <v>2386</v>
      </c>
      <c r="L281" s="2">
        <f>SUM(L261:L280)</f>
        <v>76330</v>
      </c>
      <c r="M281" s="2">
        <f>SUM(M261:M280)</f>
        <v>0</v>
      </c>
      <c r="N281" s="2">
        <f>SUM(N261:N280)</f>
        <v>76330</v>
      </c>
    </row>
    <row r="282" ht="12.75" hidden="1"/>
    <row r="283" spans="1:12" ht="51.75" customHeight="1" hidden="1">
      <c r="A283" s="37" t="s">
        <v>40</v>
      </c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ht="12.75" hidden="1"/>
    <row r="285" spans="1:14" ht="50.25" customHeight="1" hidden="1">
      <c r="A285" s="5" t="s">
        <v>1</v>
      </c>
      <c r="B285" s="5" t="s">
        <v>26</v>
      </c>
      <c r="C285" s="5"/>
      <c r="D285" s="5"/>
      <c r="E285" s="5" t="s">
        <v>30</v>
      </c>
      <c r="F285" s="5" t="s">
        <v>26</v>
      </c>
      <c r="G285" s="5" t="s">
        <v>31</v>
      </c>
      <c r="H285" s="5" t="s">
        <v>38</v>
      </c>
      <c r="I285" s="5" t="s">
        <v>31</v>
      </c>
      <c r="J285" s="5" t="s">
        <v>38</v>
      </c>
      <c r="K285" s="5" t="s">
        <v>31</v>
      </c>
      <c r="L285" s="5" t="s">
        <v>38</v>
      </c>
      <c r="M285" s="5" t="s">
        <v>31</v>
      </c>
      <c r="N285" s="5" t="s">
        <v>38</v>
      </c>
    </row>
    <row r="286" spans="1:14" ht="15.75" hidden="1">
      <c r="A286" s="2" t="s">
        <v>19</v>
      </c>
      <c r="B286" s="2">
        <v>1353</v>
      </c>
      <c r="C286" s="2"/>
      <c r="D286" s="2"/>
      <c r="E286" s="2">
        <v>1007</v>
      </c>
      <c r="F286" s="2">
        <f>B286+E286</f>
        <v>2360</v>
      </c>
      <c r="G286" s="2"/>
      <c r="H286" s="2">
        <f>F286+G286</f>
        <v>2360</v>
      </c>
      <c r="I286" s="2">
        <v>500</v>
      </c>
      <c r="J286" s="2">
        <f>H286+I286</f>
        <v>2860</v>
      </c>
      <c r="K286" s="2"/>
      <c r="L286" s="2">
        <f>J286+K286</f>
        <v>2860</v>
      </c>
      <c r="M286" s="2"/>
      <c r="N286" s="2">
        <f>L286+M286</f>
        <v>2860</v>
      </c>
    </row>
    <row r="287" spans="1:14" ht="15.75" hidden="1">
      <c r="A287" s="2" t="s">
        <v>0</v>
      </c>
      <c r="B287" s="2">
        <f aca="true" t="shared" si="63" ref="B287:H287">B286</f>
        <v>1353</v>
      </c>
      <c r="C287" s="2"/>
      <c r="D287" s="2"/>
      <c r="E287" s="2">
        <f t="shared" si="63"/>
        <v>1007</v>
      </c>
      <c r="F287" s="2">
        <f t="shared" si="63"/>
        <v>2360</v>
      </c>
      <c r="G287" s="2">
        <f t="shared" si="63"/>
        <v>0</v>
      </c>
      <c r="H287" s="2">
        <f t="shared" si="63"/>
        <v>2360</v>
      </c>
      <c r="I287" s="2">
        <f aca="true" t="shared" si="64" ref="I287:N287">I286</f>
        <v>500</v>
      </c>
      <c r="J287" s="2">
        <f t="shared" si="64"/>
        <v>2860</v>
      </c>
      <c r="K287" s="2">
        <f t="shared" si="64"/>
        <v>0</v>
      </c>
      <c r="L287" s="2">
        <f t="shared" si="64"/>
        <v>2860</v>
      </c>
      <c r="M287" s="2">
        <f t="shared" si="64"/>
        <v>0</v>
      </c>
      <c r="N287" s="2">
        <f t="shared" si="64"/>
        <v>2860</v>
      </c>
    </row>
    <row r="288" ht="12.75" hidden="1"/>
    <row r="289" spans="1:8" ht="52.5" customHeight="1" hidden="1">
      <c r="A289" s="37" t="s">
        <v>32</v>
      </c>
      <c r="B289" s="37"/>
      <c r="C289" s="37"/>
      <c r="D289" s="37"/>
      <c r="E289" s="37"/>
      <c r="F289" s="37"/>
      <c r="G289" s="37"/>
      <c r="H289" s="37"/>
    </row>
    <row r="290" ht="12.75" hidden="1"/>
    <row r="291" spans="1:14" ht="53.25" customHeight="1" hidden="1">
      <c r="A291" s="23" t="s">
        <v>1</v>
      </c>
      <c r="B291" s="22"/>
      <c r="C291" s="22"/>
      <c r="D291" s="22"/>
      <c r="E291" s="22"/>
      <c r="F291" s="5" t="s">
        <v>26</v>
      </c>
      <c r="G291" s="5" t="s">
        <v>31</v>
      </c>
      <c r="H291" s="5" t="s">
        <v>38</v>
      </c>
      <c r="I291" s="5" t="s">
        <v>31</v>
      </c>
      <c r="J291" s="5" t="s">
        <v>38</v>
      </c>
      <c r="K291" s="5" t="s">
        <v>31</v>
      </c>
      <c r="L291" s="5" t="s">
        <v>38</v>
      </c>
      <c r="M291" s="5" t="s">
        <v>31</v>
      </c>
      <c r="N291" s="5" t="s">
        <v>38</v>
      </c>
    </row>
    <row r="292" spans="1:14" ht="15.75" hidden="1">
      <c r="A292" s="21" t="s">
        <v>19</v>
      </c>
      <c r="B292" s="20"/>
      <c r="C292" s="5"/>
      <c r="D292" s="5"/>
      <c r="E292" s="19">
        <f>46420+1114</f>
        <v>47534</v>
      </c>
      <c r="F292" s="32">
        <v>47534</v>
      </c>
      <c r="G292" s="32"/>
      <c r="H292" s="29">
        <f>F292+G292</f>
        <v>47534</v>
      </c>
      <c r="I292" s="32">
        <v>0</v>
      </c>
      <c r="J292" s="29">
        <f>H292+I292</f>
        <v>47534</v>
      </c>
      <c r="K292" s="32">
        <v>0</v>
      </c>
      <c r="L292" s="29">
        <f>J292+K292</f>
        <v>47534</v>
      </c>
      <c r="M292" s="32">
        <v>0</v>
      </c>
      <c r="N292" s="29">
        <f>L292+M292</f>
        <v>47534</v>
      </c>
    </row>
    <row r="293" spans="1:14" ht="15.75" hidden="1">
      <c r="A293" s="21" t="s">
        <v>0</v>
      </c>
      <c r="B293" s="20">
        <f>B292</f>
        <v>0</v>
      </c>
      <c r="C293" s="5"/>
      <c r="D293" s="5"/>
      <c r="E293" s="19">
        <f>E292</f>
        <v>47534</v>
      </c>
      <c r="F293" s="32">
        <f aca="true" t="shared" si="65" ref="F293:L293">SUM(F292)</f>
        <v>47534</v>
      </c>
      <c r="G293" s="32">
        <f t="shared" si="65"/>
        <v>0</v>
      </c>
      <c r="H293" s="32">
        <f t="shared" si="65"/>
        <v>47534</v>
      </c>
      <c r="I293" s="32">
        <f t="shared" si="65"/>
        <v>0</v>
      </c>
      <c r="J293" s="32">
        <f t="shared" si="65"/>
        <v>47534</v>
      </c>
      <c r="K293" s="32">
        <f t="shared" si="65"/>
        <v>0</v>
      </c>
      <c r="L293" s="32">
        <f t="shared" si="65"/>
        <v>47534</v>
      </c>
      <c r="M293" s="32">
        <f>SUM(M292)</f>
        <v>0</v>
      </c>
      <c r="N293" s="32">
        <f>SUM(N292)</f>
        <v>47534</v>
      </c>
    </row>
    <row r="294" ht="12.75" hidden="1"/>
    <row r="295" spans="1:8" ht="105.75" customHeight="1" hidden="1">
      <c r="A295" s="48" t="s">
        <v>44</v>
      </c>
      <c r="B295" s="48"/>
      <c r="C295" s="48"/>
      <c r="D295" s="48"/>
      <c r="E295" s="48"/>
      <c r="F295" s="48"/>
      <c r="G295" s="48"/>
      <c r="H295" s="48"/>
    </row>
    <row r="296" spans="1:14" ht="46.5" customHeight="1" hidden="1">
      <c r="A296" s="5" t="s">
        <v>1</v>
      </c>
      <c r="B296" s="5" t="s">
        <v>26</v>
      </c>
      <c r="C296" s="5"/>
      <c r="D296" s="5"/>
      <c r="E296" s="5" t="s">
        <v>31</v>
      </c>
      <c r="F296" s="5" t="s">
        <v>26</v>
      </c>
      <c r="G296" s="5" t="s">
        <v>31</v>
      </c>
      <c r="H296" s="5" t="s">
        <v>38</v>
      </c>
      <c r="I296" s="5" t="s">
        <v>31</v>
      </c>
      <c r="J296" s="5" t="s">
        <v>38</v>
      </c>
      <c r="K296" s="5" t="s">
        <v>31</v>
      </c>
      <c r="L296" s="5" t="s">
        <v>38</v>
      </c>
      <c r="M296" s="5" t="s">
        <v>31</v>
      </c>
      <c r="N296" s="5" t="s">
        <v>38</v>
      </c>
    </row>
    <row r="297" spans="1:14" ht="15.75" hidden="1">
      <c r="A297" s="2" t="s">
        <v>19</v>
      </c>
      <c r="B297" s="26"/>
      <c r="C297" s="26"/>
      <c r="D297" s="26"/>
      <c r="E297" s="2">
        <v>62</v>
      </c>
      <c r="F297" s="31">
        <f aca="true" t="shared" si="66" ref="F297:F302">B297+E297</f>
        <v>62</v>
      </c>
      <c r="G297" s="12"/>
      <c r="H297" s="29">
        <f aca="true" t="shared" si="67" ref="H297:H302">F297+G297</f>
        <v>62</v>
      </c>
      <c r="I297" s="12"/>
      <c r="J297" s="29">
        <f aca="true" t="shared" si="68" ref="J297:J302">H297+I297</f>
        <v>62</v>
      </c>
      <c r="K297" s="12"/>
      <c r="L297" s="29">
        <f aca="true" t="shared" si="69" ref="L297:L302">J297+K297</f>
        <v>62</v>
      </c>
      <c r="M297" s="12"/>
      <c r="N297" s="29">
        <f aca="true" t="shared" si="70" ref="N297:N302">L297+M297</f>
        <v>62</v>
      </c>
    </row>
    <row r="298" spans="1:14" ht="15.75" hidden="1">
      <c r="A298" s="2" t="s">
        <v>3</v>
      </c>
      <c r="B298" s="26"/>
      <c r="C298" s="26"/>
      <c r="D298" s="26"/>
      <c r="E298" s="2">
        <v>10</v>
      </c>
      <c r="F298" s="31">
        <f t="shared" si="66"/>
        <v>10</v>
      </c>
      <c r="G298" s="12"/>
      <c r="H298" s="29">
        <f t="shared" si="67"/>
        <v>10</v>
      </c>
      <c r="I298" s="12"/>
      <c r="J298" s="29">
        <f t="shared" si="68"/>
        <v>10</v>
      </c>
      <c r="K298" s="12"/>
      <c r="L298" s="29">
        <f t="shared" si="69"/>
        <v>10</v>
      </c>
      <c r="M298" s="12"/>
      <c r="N298" s="29">
        <f t="shared" si="70"/>
        <v>10</v>
      </c>
    </row>
    <row r="299" spans="1:14" ht="15.75" hidden="1">
      <c r="A299" s="2" t="s">
        <v>4</v>
      </c>
      <c r="B299" s="27"/>
      <c r="C299" s="27"/>
      <c r="D299" s="27"/>
      <c r="E299" s="2">
        <v>12</v>
      </c>
      <c r="F299" s="31">
        <f t="shared" si="66"/>
        <v>12</v>
      </c>
      <c r="G299" s="12"/>
      <c r="H299" s="29">
        <f t="shared" si="67"/>
        <v>12</v>
      </c>
      <c r="I299" s="12"/>
      <c r="J299" s="29">
        <f t="shared" si="68"/>
        <v>12</v>
      </c>
      <c r="K299" s="12"/>
      <c r="L299" s="29">
        <f t="shared" si="69"/>
        <v>12</v>
      </c>
      <c r="M299" s="12"/>
      <c r="N299" s="29">
        <f t="shared" si="70"/>
        <v>12</v>
      </c>
    </row>
    <row r="300" spans="1:14" ht="15.75" hidden="1">
      <c r="A300" s="2" t="s">
        <v>6</v>
      </c>
      <c r="B300" s="26"/>
      <c r="C300" s="26"/>
      <c r="D300" s="26"/>
      <c r="E300" s="2">
        <v>3</v>
      </c>
      <c r="F300" s="31">
        <f t="shared" si="66"/>
        <v>3</v>
      </c>
      <c r="G300" s="12"/>
      <c r="H300" s="29">
        <f t="shared" si="67"/>
        <v>3</v>
      </c>
      <c r="I300" s="12"/>
      <c r="J300" s="29">
        <f t="shared" si="68"/>
        <v>3</v>
      </c>
      <c r="K300" s="12"/>
      <c r="L300" s="29">
        <f t="shared" si="69"/>
        <v>3</v>
      </c>
      <c r="M300" s="12"/>
      <c r="N300" s="29">
        <f t="shared" si="70"/>
        <v>3</v>
      </c>
    </row>
    <row r="301" spans="1:14" ht="15.75" hidden="1">
      <c r="A301" s="2" t="s">
        <v>10</v>
      </c>
      <c r="B301" s="26"/>
      <c r="C301" s="26"/>
      <c r="D301" s="26"/>
      <c r="E301" s="2">
        <v>8</v>
      </c>
      <c r="F301" s="31">
        <f t="shared" si="66"/>
        <v>8</v>
      </c>
      <c r="G301" s="12"/>
      <c r="H301" s="29">
        <f t="shared" si="67"/>
        <v>8</v>
      </c>
      <c r="I301" s="12"/>
      <c r="J301" s="29">
        <f t="shared" si="68"/>
        <v>8</v>
      </c>
      <c r="K301" s="12"/>
      <c r="L301" s="29">
        <f t="shared" si="69"/>
        <v>8</v>
      </c>
      <c r="M301" s="12"/>
      <c r="N301" s="29">
        <f t="shared" si="70"/>
        <v>8</v>
      </c>
    </row>
    <row r="302" spans="1:14" ht="15.75" hidden="1">
      <c r="A302" s="2" t="s">
        <v>15</v>
      </c>
      <c r="B302" s="26"/>
      <c r="C302" s="26"/>
      <c r="D302" s="26"/>
      <c r="E302" s="2">
        <v>6</v>
      </c>
      <c r="F302" s="31">
        <f t="shared" si="66"/>
        <v>6</v>
      </c>
      <c r="G302" s="12"/>
      <c r="H302" s="29">
        <f t="shared" si="67"/>
        <v>6</v>
      </c>
      <c r="I302" s="12"/>
      <c r="J302" s="29">
        <f t="shared" si="68"/>
        <v>6</v>
      </c>
      <c r="K302" s="12"/>
      <c r="L302" s="29">
        <f t="shared" si="69"/>
        <v>6</v>
      </c>
      <c r="M302" s="12"/>
      <c r="N302" s="29">
        <f t="shared" si="70"/>
        <v>6</v>
      </c>
    </row>
    <row r="303" spans="1:14" ht="15.75" hidden="1">
      <c r="A303" s="2" t="s">
        <v>0</v>
      </c>
      <c r="B303" s="2">
        <f>SUM(B297:B302)</f>
        <v>0</v>
      </c>
      <c r="C303" s="2"/>
      <c r="D303" s="2"/>
      <c r="E303" s="2">
        <f aca="true" t="shared" si="71" ref="E303:J303">SUM(E297:E302)</f>
        <v>101</v>
      </c>
      <c r="F303" s="31">
        <f t="shared" si="71"/>
        <v>101</v>
      </c>
      <c r="G303" s="31">
        <f t="shared" si="71"/>
        <v>0</v>
      </c>
      <c r="H303" s="12">
        <f t="shared" si="71"/>
        <v>101</v>
      </c>
      <c r="I303" s="31">
        <f t="shared" si="71"/>
        <v>0</v>
      </c>
      <c r="J303" s="12">
        <f t="shared" si="71"/>
        <v>101</v>
      </c>
      <c r="K303" s="31">
        <f>SUM(K297:K302)</f>
        <v>0</v>
      </c>
      <c r="L303" s="12">
        <f>SUM(L297:L302)</f>
        <v>101</v>
      </c>
      <c r="M303" s="31">
        <f>SUM(M297:M302)</f>
        <v>0</v>
      </c>
      <c r="N303" s="12">
        <f>SUM(N297:N302)</f>
        <v>101</v>
      </c>
    </row>
    <row r="304" ht="12.75" hidden="1"/>
    <row r="305" ht="12.75" hidden="1"/>
    <row r="306" spans="1:14" ht="89.25" customHeight="1">
      <c r="A306" s="38" t="s">
        <v>55</v>
      </c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</row>
    <row r="307" ht="12.75">
      <c r="B307" s="3"/>
    </row>
    <row r="308" spans="1:14" ht="47.25" customHeight="1">
      <c r="A308" s="5" t="s">
        <v>1</v>
      </c>
      <c r="B308" s="5" t="s">
        <v>33</v>
      </c>
      <c r="C308" s="5"/>
      <c r="D308" s="5"/>
      <c r="E308" s="5" t="s">
        <v>34</v>
      </c>
      <c r="F308" s="5" t="s">
        <v>26</v>
      </c>
      <c r="G308" s="5" t="s">
        <v>31</v>
      </c>
      <c r="H308" s="5" t="s">
        <v>38</v>
      </c>
      <c r="I308" s="5" t="s">
        <v>31</v>
      </c>
      <c r="J308" s="5" t="s">
        <v>38</v>
      </c>
      <c r="K308" s="5" t="s">
        <v>31</v>
      </c>
      <c r="L308" s="5" t="s">
        <v>38</v>
      </c>
      <c r="M308" s="5" t="s">
        <v>31</v>
      </c>
      <c r="N308" s="5" t="s">
        <v>38</v>
      </c>
    </row>
    <row r="309" spans="1:14" ht="15.75">
      <c r="A309" s="2" t="s">
        <v>19</v>
      </c>
      <c r="B309" s="2"/>
      <c r="C309" s="2"/>
      <c r="D309" s="2"/>
      <c r="E309" s="2">
        <f>1312+42557</f>
        <v>43869</v>
      </c>
      <c r="F309" s="12">
        <f aca="true" t="shared" si="72" ref="F309:F328">B309+E309</f>
        <v>43869</v>
      </c>
      <c r="G309" s="12"/>
      <c r="H309" s="12">
        <f>F309+G309</f>
        <v>43869</v>
      </c>
      <c r="I309" s="12"/>
      <c r="J309" s="12">
        <f>H309+I309</f>
        <v>43869</v>
      </c>
      <c r="K309" s="12">
        <v>-6000</v>
      </c>
      <c r="L309" s="12">
        <f>J309+K309</f>
        <v>37869</v>
      </c>
      <c r="M309" s="12"/>
      <c r="N309" s="12">
        <f>L309+M309</f>
        <v>37869</v>
      </c>
    </row>
    <row r="310" spans="1:14" ht="15.75">
      <c r="A310" s="2" t="s">
        <v>21</v>
      </c>
      <c r="B310" s="2"/>
      <c r="C310" s="2"/>
      <c r="D310" s="2"/>
      <c r="E310" s="2">
        <f>1167+18913</f>
        <v>20080</v>
      </c>
      <c r="F310" s="12">
        <f t="shared" si="72"/>
        <v>20080</v>
      </c>
      <c r="G310" s="12"/>
      <c r="H310" s="12">
        <f aca="true" t="shared" si="73" ref="H310:H328">F310+G310</f>
        <v>20080</v>
      </c>
      <c r="I310" s="12"/>
      <c r="J310" s="12">
        <f aca="true" t="shared" si="74" ref="J310:J328">H310+I310</f>
        <v>20080</v>
      </c>
      <c r="K310" s="12">
        <v>-4456</v>
      </c>
      <c r="L310" s="12">
        <f aca="true" t="shared" si="75" ref="L310:L328">J310+K310</f>
        <v>15624</v>
      </c>
      <c r="M310" s="12"/>
      <c r="N310" s="12">
        <f aca="true" t="shared" si="76" ref="N310:N328">L310+M310</f>
        <v>15624</v>
      </c>
    </row>
    <row r="311" spans="1:14" ht="15.75">
      <c r="A311" s="2" t="s">
        <v>2</v>
      </c>
      <c r="B311" s="2"/>
      <c r="C311" s="2"/>
      <c r="D311" s="2"/>
      <c r="E311" s="2">
        <f>160+2300</f>
        <v>2460</v>
      </c>
      <c r="F311" s="12">
        <f t="shared" si="72"/>
        <v>2460</v>
      </c>
      <c r="G311" s="12"/>
      <c r="H311" s="12">
        <f t="shared" si="73"/>
        <v>2460</v>
      </c>
      <c r="I311" s="12"/>
      <c r="J311" s="12">
        <f t="shared" si="74"/>
        <v>2460</v>
      </c>
      <c r="K311" s="12"/>
      <c r="L311" s="12">
        <f t="shared" si="75"/>
        <v>2460</v>
      </c>
      <c r="M311" s="12">
        <v>-74</v>
      </c>
      <c r="N311" s="12">
        <f t="shared" si="76"/>
        <v>2386</v>
      </c>
    </row>
    <row r="312" spans="1:14" ht="15.75">
      <c r="A312" s="2" t="s">
        <v>3</v>
      </c>
      <c r="B312" s="2"/>
      <c r="C312" s="2"/>
      <c r="D312" s="2"/>
      <c r="E312" s="2">
        <f>441+5355</f>
        <v>5796</v>
      </c>
      <c r="F312" s="12">
        <f t="shared" si="72"/>
        <v>5796</v>
      </c>
      <c r="G312" s="12"/>
      <c r="H312" s="12">
        <f t="shared" si="73"/>
        <v>5796</v>
      </c>
      <c r="I312" s="12"/>
      <c r="J312" s="12">
        <f t="shared" si="74"/>
        <v>5796</v>
      </c>
      <c r="K312" s="12"/>
      <c r="L312" s="12">
        <f t="shared" si="75"/>
        <v>5796</v>
      </c>
      <c r="M312" s="12"/>
      <c r="N312" s="12">
        <f t="shared" si="76"/>
        <v>5796</v>
      </c>
    </row>
    <row r="313" spans="1:14" ht="15.75">
      <c r="A313" s="2" t="s">
        <v>20</v>
      </c>
      <c r="B313" s="2"/>
      <c r="C313" s="2"/>
      <c r="D313" s="2"/>
      <c r="E313" s="2">
        <f>440+4126</f>
        <v>4566</v>
      </c>
      <c r="F313" s="12">
        <f t="shared" si="72"/>
        <v>4566</v>
      </c>
      <c r="G313" s="12"/>
      <c r="H313" s="12">
        <f t="shared" si="73"/>
        <v>4566</v>
      </c>
      <c r="I313" s="12"/>
      <c r="J313" s="12">
        <f t="shared" si="74"/>
        <v>4566</v>
      </c>
      <c r="K313" s="12"/>
      <c r="L313" s="12">
        <f t="shared" si="75"/>
        <v>4566</v>
      </c>
      <c r="M313" s="12"/>
      <c r="N313" s="12">
        <f t="shared" si="76"/>
        <v>4566</v>
      </c>
    </row>
    <row r="314" spans="1:14" ht="15.75">
      <c r="A314" s="2" t="s">
        <v>4</v>
      </c>
      <c r="B314" s="2"/>
      <c r="C314" s="2"/>
      <c r="D314" s="2"/>
      <c r="E314" s="2">
        <f>171+2614</f>
        <v>2785</v>
      </c>
      <c r="F314" s="12">
        <f t="shared" si="72"/>
        <v>2785</v>
      </c>
      <c r="G314" s="12"/>
      <c r="H314" s="12">
        <f t="shared" si="73"/>
        <v>2785</v>
      </c>
      <c r="I314" s="12"/>
      <c r="J314" s="12">
        <f t="shared" si="74"/>
        <v>2785</v>
      </c>
      <c r="K314" s="12"/>
      <c r="L314" s="12">
        <f t="shared" si="75"/>
        <v>2785</v>
      </c>
      <c r="M314" s="12"/>
      <c r="N314" s="12">
        <f t="shared" si="76"/>
        <v>2785</v>
      </c>
    </row>
    <row r="315" spans="1:14" ht="15.75">
      <c r="A315" s="2" t="s">
        <v>5</v>
      </c>
      <c r="B315" s="2"/>
      <c r="C315" s="2"/>
      <c r="D315" s="2"/>
      <c r="E315" s="2">
        <f>250+4928</f>
        <v>5178</v>
      </c>
      <c r="F315" s="12">
        <f t="shared" si="72"/>
        <v>5178</v>
      </c>
      <c r="G315" s="12"/>
      <c r="H315" s="12">
        <f t="shared" si="73"/>
        <v>5178</v>
      </c>
      <c r="I315" s="12"/>
      <c r="J315" s="12">
        <f t="shared" si="74"/>
        <v>5178</v>
      </c>
      <c r="K315" s="12"/>
      <c r="L315" s="12">
        <f t="shared" si="75"/>
        <v>5178</v>
      </c>
      <c r="M315" s="12"/>
      <c r="N315" s="12">
        <f t="shared" si="76"/>
        <v>5178</v>
      </c>
    </row>
    <row r="316" spans="1:14" ht="15.75">
      <c r="A316" s="2" t="s">
        <v>6</v>
      </c>
      <c r="B316" s="2"/>
      <c r="C316" s="2"/>
      <c r="D316" s="2"/>
      <c r="E316" s="2">
        <f>19+376</f>
        <v>395</v>
      </c>
      <c r="F316" s="12">
        <f t="shared" si="72"/>
        <v>395</v>
      </c>
      <c r="G316" s="12"/>
      <c r="H316" s="12">
        <f t="shared" si="73"/>
        <v>395</v>
      </c>
      <c r="I316" s="12"/>
      <c r="J316" s="12">
        <f t="shared" si="74"/>
        <v>395</v>
      </c>
      <c r="K316" s="12"/>
      <c r="L316" s="12">
        <f t="shared" si="75"/>
        <v>395</v>
      </c>
      <c r="M316" s="12"/>
      <c r="N316" s="12">
        <f t="shared" si="76"/>
        <v>395</v>
      </c>
    </row>
    <row r="317" spans="1:14" ht="15.75">
      <c r="A317" s="2" t="s">
        <v>7</v>
      </c>
      <c r="B317" s="2"/>
      <c r="C317" s="2"/>
      <c r="D317" s="2"/>
      <c r="E317" s="2">
        <f>60+821+28</f>
        <v>909</v>
      </c>
      <c r="F317" s="12">
        <f t="shared" si="72"/>
        <v>909</v>
      </c>
      <c r="G317" s="12"/>
      <c r="H317" s="12">
        <f t="shared" si="73"/>
        <v>909</v>
      </c>
      <c r="I317" s="12"/>
      <c r="J317" s="12">
        <f t="shared" si="74"/>
        <v>909</v>
      </c>
      <c r="K317" s="12"/>
      <c r="L317" s="12">
        <f t="shared" si="75"/>
        <v>909</v>
      </c>
      <c r="M317" s="12">
        <v>-60</v>
      </c>
      <c r="N317" s="12">
        <f t="shared" si="76"/>
        <v>849</v>
      </c>
    </row>
    <row r="318" spans="1:14" ht="15.75">
      <c r="A318" s="2" t="s">
        <v>8</v>
      </c>
      <c r="B318" s="2"/>
      <c r="C318" s="2"/>
      <c r="D318" s="2"/>
      <c r="E318" s="2">
        <f>33+450</f>
        <v>483</v>
      </c>
      <c r="F318" s="12">
        <f t="shared" si="72"/>
        <v>483</v>
      </c>
      <c r="G318" s="12"/>
      <c r="H318" s="12">
        <f t="shared" si="73"/>
        <v>483</v>
      </c>
      <c r="I318" s="12"/>
      <c r="J318" s="12">
        <f t="shared" si="74"/>
        <v>483</v>
      </c>
      <c r="K318" s="12"/>
      <c r="L318" s="12">
        <f t="shared" si="75"/>
        <v>483</v>
      </c>
      <c r="M318" s="12">
        <v>-33</v>
      </c>
      <c r="N318" s="12">
        <f t="shared" si="76"/>
        <v>450</v>
      </c>
    </row>
    <row r="319" spans="1:14" ht="15.75">
      <c r="A319" s="2" t="s">
        <v>9</v>
      </c>
      <c r="B319" s="2"/>
      <c r="C319" s="2"/>
      <c r="D319" s="2"/>
      <c r="E319" s="2">
        <f>80+1478</f>
        <v>1558</v>
      </c>
      <c r="F319" s="12">
        <f t="shared" si="72"/>
        <v>1558</v>
      </c>
      <c r="G319" s="12"/>
      <c r="H319" s="12">
        <f t="shared" si="73"/>
        <v>1558</v>
      </c>
      <c r="I319" s="12"/>
      <c r="J319" s="12">
        <f t="shared" si="74"/>
        <v>1558</v>
      </c>
      <c r="K319" s="12"/>
      <c r="L319" s="12">
        <f t="shared" si="75"/>
        <v>1558</v>
      </c>
      <c r="M319" s="12">
        <v>-80</v>
      </c>
      <c r="N319" s="12">
        <f t="shared" si="76"/>
        <v>1478</v>
      </c>
    </row>
    <row r="320" spans="1:14" ht="15.75">
      <c r="A320" s="2" t="s">
        <v>10</v>
      </c>
      <c r="B320" s="2"/>
      <c r="C320" s="2"/>
      <c r="D320" s="2"/>
      <c r="E320" s="2">
        <f>77+1869</f>
        <v>1946</v>
      </c>
      <c r="F320" s="12">
        <f t="shared" si="72"/>
        <v>1946</v>
      </c>
      <c r="G320" s="12"/>
      <c r="H320" s="12">
        <f t="shared" si="73"/>
        <v>1946</v>
      </c>
      <c r="I320" s="12"/>
      <c r="J320" s="12">
        <f t="shared" si="74"/>
        <v>1946</v>
      </c>
      <c r="K320" s="12"/>
      <c r="L320" s="12">
        <f t="shared" si="75"/>
        <v>1946</v>
      </c>
      <c r="M320" s="12">
        <v>-77</v>
      </c>
      <c r="N320" s="12">
        <f t="shared" si="76"/>
        <v>1869</v>
      </c>
    </row>
    <row r="321" spans="1:14" ht="15.75">
      <c r="A321" s="2" t="s">
        <v>11</v>
      </c>
      <c r="B321" s="2"/>
      <c r="C321" s="2"/>
      <c r="D321" s="2"/>
      <c r="E321" s="2">
        <f>100+1000</f>
        <v>1100</v>
      </c>
      <c r="F321" s="12">
        <f t="shared" si="72"/>
        <v>1100</v>
      </c>
      <c r="G321" s="12"/>
      <c r="H321" s="12">
        <f t="shared" si="73"/>
        <v>1100</v>
      </c>
      <c r="I321" s="12"/>
      <c r="J321" s="12">
        <f t="shared" si="74"/>
        <v>1100</v>
      </c>
      <c r="K321" s="12"/>
      <c r="L321" s="12">
        <f t="shared" si="75"/>
        <v>1100</v>
      </c>
      <c r="M321" s="12">
        <v>-100</v>
      </c>
      <c r="N321" s="12">
        <f t="shared" si="76"/>
        <v>1000</v>
      </c>
    </row>
    <row r="322" spans="1:14" ht="15.75">
      <c r="A322" s="2" t="s">
        <v>18</v>
      </c>
      <c r="B322" s="2"/>
      <c r="C322" s="2"/>
      <c r="D322" s="2"/>
      <c r="E322" s="2">
        <f>96+700</f>
        <v>796</v>
      </c>
      <c r="F322" s="12">
        <f t="shared" si="72"/>
        <v>796</v>
      </c>
      <c r="G322" s="12"/>
      <c r="H322" s="12">
        <f t="shared" si="73"/>
        <v>796</v>
      </c>
      <c r="I322" s="12"/>
      <c r="J322" s="12">
        <f t="shared" si="74"/>
        <v>796</v>
      </c>
      <c r="K322" s="12"/>
      <c r="L322" s="12">
        <f t="shared" si="75"/>
        <v>796</v>
      </c>
      <c r="M322" s="12"/>
      <c r="N322" s="12">
        <f t="shared" si="76"/>
        <v>796</v>
      </c>
    </row>
    <row r="323" spans="1:14" ht="15.75">
      <c r="A323" s="2" t="s">
        <v>12</v>
      </c>
      <c r="B323" s="2"/>
      <c r="C323" s="2"/>
      <c r="D323" s="2"/>
      <c r="E323" s="2">
        <f>39+651</f>
        <v>690</v>
      </c>
      <c r="F323" s="12">
        <f t="shared" si="72"/>
        <v>690</v>
      </c>
      <c r="G323" s="12"/>
      <c r="H323" s="12">
        <f t="shared" si="73"/>
        <v>690</v>
      </c>
      <c r="I323" s="12"/>
      <c r="J323" s="12">
        <f t="shared" si="74"/>
        <v>690</v>
      </c>
      <c r="K323" s="12"/>
      <c r="L323" s="12">
        <f t="shared" si="75"/>
        <v>690</v>
      </c>
      <c r="M323" s="12"/>
      <c r="N323" s="12">
        <f t="shared" si="76"/>
        <v>690</v>
      </c>
    </row>
    <row r="324" spans="1:14" ht="15.75">
      <c r="A324" s="2" t="s">
        <v>13</v>
      </c>
      <c r="B324" s="2"/>
      <c r="C324" s="2"/>
      <c r="D324" s="2"/>
      <c r="E324" s="2">
        <f>57+1088</f>
        <v>1145</v>
      </c>
      <c r="F324" s="12">
        <f t="shared" si="72"/>
        <v>1145</v>
      </c>
      <c r="G324" s="12"/>
      <c r="H324" s="12">
        <f t="shared" si="73"/>
        <v>1145</v>
      </c>
      <c r="I324" s="12"/>
      <c r="J324" s="12">
        <f t="shared" si="74"/>
        <v>1145</v>
      </c>
      <c r="K324" s="12"/>
      <c r="L324" s="12">
        <f t="shared" si="75"/>
        <v>1145</v>
      </c>
      <c r="M324" s="12"/>
      <c r="N324" s="12">
        <f t="shared" si="76"/>
        <v>1145</v>
      </c>
    </row>
    <row r="325" spans="1:14" ht="15.75">
      <c r="A325" s="2" t="s">
        <v>14</v>
      </c>
      <c r="B325" s="2"/>
      <c r="C325" s="2"/>
      <c r="D325" s="2"/>
      <c r="E325" s="2">
        <f>50+782</f>
        <v>832</v>
      </c>
      <c r="F325" s="12">
        <f t="shared" si="72"/>
        <v>832</v>
      </c>
      <c r="G325" s="12"/>
      <c r="H325" s="12">
        <f t="shared" si="73"/>
        <v>832</v>
      </c>
      <c r="I325" s="12"/>
      <c r="J325" s="12">
        <f t="shared" si="74"/>
        <v>832</v>
      </c>
      <c r="K325" s="12"/>
      <c r="L325" s="12">
        <f t="shared" si="75"/>
        <v>832</v>
      </c>
      <c r="M325" s="12"/>
      <c r="N325" s="12">
        <f t="shared" si="76"/>
        <v>832</v>
      </c>
    </row>
    <row r="326" spans="1:14" ht="15.75">
      <c r="A326" s="2" t="s">
        <v>15</v>
      </c>
      <c r="B326" s="2"/>
      <c r="C326" s="2"/>
      <c r="D326" s="2"/>
      <c r="E326" s="2">
        <f>55+823</f>
        <v>878</v>
      </c>
      <c r="F326" s="12">
        <f t="shared" si="72"/>
        <v>878</v>
      </c>
      <c r="G326" s="12"/>
      <c r="H326" s="12">
        <f t="shared" si="73"/>
        <v>878</v>
      </c>
      <c r="I326" s="12"/>
      <c r="J326" s="12">
        <f t="shared" si="74"/>
        <v>878</v>
      </c>
      <c r="K326" s="12"/>
      <c r="L326" s="12">
        <f t="shared" si="75"/>
        <v>878</v>
      </c>
      <c r="M326" s="12"/>
      <c r="N326" s="12">
        <f t="shared" si="76"/>
        <v>878</v>
      </c>
    </row>
    <row r="327" spans="1:14" ht="15.75">
      <c r="A327" s="2" t="s">
        <v>16</v>
      </c>
      <c r="B327" s="2"/>
      <c r="C327" s="2"/>
      <c r="D327" s="2"/>
      <c r="E327" s="2">
        <f>57+1127</f>
        <v>1184</v>
      </c>
      <c r="F327" s="12">
        <f t="shared" si="72"/>
        <v>1184</v>
      </c>
      <c r="G327" s="12"/>
      <c r="H327" s="12">
        <f t="shared" si="73"/>
        <v>1184</v>
      </c>
      <c r="I327" s="12"/>
      <c r="J327" s="12">
        <f t="shared" si="74"/>
        <v>1184</v>
      </c>
      <c r="K327" s="12"/>
      <c r="L327" s="12">
        <f t="shared" si="75"/>
        <v>1184</v>
      </c>
      <c r="M327" s="12">
        <v>-48</v>
      </c>
      <c r="N327" s="12">
        <f t="shared" si="76"/>
        <v>1136</v>
      </c>
    </row>
    <row r="328" spans="1:14" ht="15.75">
      <c r="A328" s="2" t="s">
        <v>17</v>
      </c>
      <c r="B328" s="2"/>
      <c r="C328" s="2"/>
      <c r="D328" s="2"/>
      <c r="E328" s="2">
        <f>261+3000</f>
        <v>3261</v>
      </c>
      <c r="F328" s="12">
        <f t="shared" si="72"/>
        <v>3261</v>
      </c>
      <c r="G328" s="12"/>
      <c r="H328" s="12">
        <f t="shared" si="73"/>
        <v>3261</v>
      </c>
      <c r="I328" s="12"/>
      <c r="J328" s="12">
        <f t="shared" si="74"/>
        <v>3261</v>
      </c>
      <c r="K328" s="12"/>
      <c r="L328" s="12">
        <f t="shared" si="75"/>
        <v>3261</v>
      </c>
      <c r="M328" s="12"/>
      <c r="N328" s="12">
        <f t="shared" si="76"/>
        <v>3261</v>
      </c>
    </row>
    <row r="329" spans="1:14" ht="15.75">
      <c r="A329" s="2" t="s">
        <v>0</v>
      </c>
      <c r="B329" s="2">
        <f>SUM(B309:B328)</f>
        <v>0</v>
      </c>
      <c r="C329" s="2"/>
      <c r="D329" s="2"/>
      <c r="E329" s="2">
        <f aca="true" t="shared" si="77" ref="E329:J329">SUM(E309:E328)</f>
        <v>99911</v>
      </c>
      <c r="F329" s="12">
        <f t="shared" si="77"/>
        <v>99911</v>
      </c>
      <c r="G329" s="12">
        <f t="shared" si="77"/>
        <v>0</v>
      </c>
      <c r="H329" s="12">
        <f t="shared" si="77"/>
        <v>99911</v>
      </c>
      <c r="I329" s="12">
        <f t="shared" si="77"/>
        <v>0</v>
      </c>
      <c r="J329" s="12">
        <f t="shared" si="77"/>
        <v>99911</v>
      </c>
      <c r="K329" s="12">
        <f>SUM(K309:K328)</f>
        <v>-10456</v>
      </c>
      <c r="L329" s="12">
        <f>SUM(L309:L328)</f>
        <v>89455</v>
      </c>
      <c r="M329" s="12">
        <f>SUM(M309:M328)</f>
        <v>-472</v>
      </c>
      <c r="N329" s="12">
        <f>SUM(N309:N328)</f>
        <v>88983</v>
      </c>
    </row>
    <row r="331" spans="1:12" ht="61.5" customHeight="1" hidden="1">
      <c r="A331" s="37" t="s">
        <v>51</v>
      </c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ht="12.75" hidden="1"/>
    <row r="333" spans="1:14" ht="54" customHeight="1" hidden="1">
      <c r="A333" s="5" t="s">
        <v>1</v>
      </c>
      <c r="B333" s="5" t="s">
        <v>26</v>
      </c>
      <c r="C333" s="5"/>
      <c r="D333" s="5"/>
      <c r="E333" s="5" t="s">
        <v>30</v>
      </c>
      <c r="F333" s="5" t="s">
        <v>26</v>
      </c>
      <c r="G333" s="5" t="s">
        <v>31</v>
      </c>
      <c r="H333" s="5" t="s">
        <v>38</v>
      </c>
      <c r="I333" s="5" t="s">
        <v>31</v>
      </c>
      <c r="J333" s="5" t="s">
        <v>38</v>
      </c>
      <c r="K333" s="5" t="s">
        <v>31</v>
      </c>
      <c r="L333" s="5" t="s">
        <v>38</v>
      </c>
      <c r="M333" s="5" t="s">
        <v>31</v>
      </c>
      <c r="N333" s="5" t="s">
        <v>38</v>
      </c>
    </row>
    <row r="334" spans="1:14" ht="15.75" hidden="1">
      <c r="A334" s="2" t="s">
        <v>19</v>
      </c>
      <c r="B334" s="2">
        <v>0</v>
      </c>
      <c r="C334" s="2"/>
      <c r="D334" s="2"/>
      <c r="E334" s="2">
        <v>14743</v>
      </c>
      <c r="F334" s="31">
        <f aca="true" t="shared" si="78" ref="F334:F353">B334+E334</f>
        <v>14743</v>
      </c>
      <c r="G334" s="12"/>
      <c r="H334" s="12">
        <f aca="true" t="shared" si="79" ref="H334:H353">F334+G334</f>
        <v>14743</v>
      </c>
      <c r="I334" s="12">
        <v>1500</v>
      </c>
      <c r="J334" s="12">
        <f aca="true" t="shared" si="80" ref="J334:J353">H334+I334</f>
        <v>16243</v>
      </c>
      <c r="K334" s="12"/>
      <c r="L334" s="12">
        <f aca="true" t="shared" si="81" ref="L334:L353">J334+K334</f>
        <v>16243</v>
      </c>
      <c r="M334" s="12"/>
      <c r="N334" s="12">
        <f aca="true" t="shared" si="82" ref="N334:N353">L334+M334</f>
        <v>16243</v>
      </c>
    </row>
    <row r="335" spans="1:14" ht="15.75" hidden="1">
      <c r="A335" s="2" t="s">
        <v>21</v>
      </c>
      <c r="B335" s="2">
        <v>0</v>
      </c>
      <c r="C335" s="2"/>
      <c r="D335" s="2"/>
      <c r="E335" s="2">
        <v>5023</v>
      </c>
      <c r="F335" s="31">
        <f t="shared" si="78"/>
        <v>5023</v>
      </c>
      <c r="G335" s="12"/>
      <c r="H335" s="12">
        <f t="shared" si="79"/>
        <v>5023</v>
      </c>
      <c r="I335" s="12">
        <v>1820</v>
      </c>
      <c r="J335" s="12">
        <f t="shared" si="80"/>
        <v>6843</v>
      </c>
      <c r="K335" s="12"/>
      <c r="L335" s="12">
        <f t="shared" si="81"/>
        <v>6843</v>
      </c>
      <c r="M335" s="12"/>
      <c r="N335" s="12">
        <f t="shared" si="82"/>
        <v>6843</v>
      </c>
    </row>
    <row r="336" spans="1:14" ht="15.75" hidden="1">
      <c r="A336" s="2" t="s">
        <v>2</v>
      </c>
      <c r="B336" s="2">
        <v>0</v>
      </c>
      <c r="C336" s="2"/>
      <c r="D336" s="2"/>
      <c r="E336" s="2">
        <v>2166</v>
      </c>
      <c r="F336" s="31">
        <f t="shared" si="78"/>
        <v>2166</v>
      </c>
      <c r="G336" s="12"/>
      <c r="H336" s="12">
        <f t="shared" si="79"/>
        <v>2166</v>
      </c>
      <c r="I336" s="12"/>
      <c r="J336" s="12">
        <f t="shared" si="80"/>
        <v>2166</v>
      </c>
      <c r="K336" s="12"/>
      <c r="L336" s="12">
        <f t="shared" si="81"/>
        <v>2166</v>
      </c>
      <c r="M336" s="12"/>
      <c r="N336" s="12">
        <f t="shared" si="82"/>
        <v>2166</v>
      </c>
    </row>
    <row r="337" spans="1:14" ht="15.75" hidden="1">
      <c r="A337" s="2" t="s">
        <v>3</v>
      </c>
      <c r="B337" s="2">
        <v>0</v>
      </c>
      <c r="C337" s="2"/>
      <c r="D337" s="2"/>
      <c r="E337" s="2">
        <v>3691</v>
      </c>
      <c r="F337" s="31">
        <f t="shared" si="78"/>
        <v>3691</v>
      </c>
      <c r="G337" s="12"/>
      <c r="H337" s="12">
        <f t="shared" si="79"/>
        <v>3691</v>
      </c>
      <c r="I337" s="12"/>
      <c r="J337" s="12">
        <f t="shared" si="80"/>
        <v>3691</v>
      </c>
      <c r="K337" s="12"/>
      <c r="L337" s="12">
        <f t="shared" si="81"/>
        <v>3691</v>
      </c>
      <c r="M337" s="12"/>
      <c r="N337" s="12">
        <f t="shared" si="82"/>
        <v>3691</v>
      </c>
    </row>
    <row r="338" spans="1:14" ht="15.75" hidden="1">
      <c r="A338" s="2" t="s">
        <v>20</v>
      </c>
      <c r="B338" s="2">
        <v>0</v>
      </c>
      <c r="C338" s="2"/>
      <c r="D338" s="2"/>
      <c r="E338" s="2">
        <v>2059</v>
      </c>
      <c r="F338" s="31">
        <f t="shared" si="78"/>
        <v>2059</v>
      </c>
      <c r="G338" s="12"/>
      <c r="H338" s="12">
        <f t="shared" si="79"/>
        <v>2059</v>
      </c>
      <c r="I338" s="12">
        <v>-170</v>
      </c>
      <c r="J338" s="12">
        <f t="shared" si="80"/>
        <v>1889</v>
      </c>
      <c r="K338" s="12"/>
      <c r="L338" s="12">
        <f t="shared" si="81"/>
        <v>1889</v>
      </c>
      <c r="M338" s="12"/>
      <c r="N338" s="12">
        <f t="shared" si="82"/>
        <v>1889</v>
      </c>
    </row>
    <row r="339" spans="1:14" ht="15.75" hidden="1">
      <c r="A339" s="2" t="s">
        <v>4</v>
      </c>
      <c r="B339" s="2">
        <v>0</v>
      </c>
      <c r="C339" s="2"/>
      <c r="D339" s="2"/>
      <c r="E339" s="2">
        <v>2191</v>
      </c>
      <c r="F339" s="31">
        <f t="shared" si="78"/>
        <v>2191</v>
      </c>
      <c r="G339" s="12"/>
      <c r="H339" s="12">
        <f t="shared" si="79"/>
        <v>2191</v>
      </c>
      <c r="I339" s="12"/>
      <c r="J339" s="12">
        <f t="shared" si="80"/>
        <v>2191</v>
      </c>
      <c r="K339" s="12"/>
      <c r="L339" s="12">
        <f t="shared" si="81"/>
        <v>2191</v>
      </c>
      <c r="M339" s="12"/>
      <c r="N339" s="12">
        <f t="shared" si="82"/>
        <v>2191</v>
      </c>
    </row>
    <row r="340" spans="1:14" ht="15.75" hidden="1">
      <c r="A340" s="2" t="s">
        <v>5</v>
      </c>
      <c r="B340" s="2">
        <v>0</v>
      </c>
      <c r="C340" s="2"/>
      <c r="D340" s="2"/>
      <c r="E340" s="2">
        <v>2287</v>
      </c>
      <c r="F340" s="31">
        <f t="shared" si="78"/>
        <v>2287</v>
      </c>
      <c r="G340" s="12"/>
      <c r="H340" s="12">
        <f t="shared" si="79"/>
        <v>2287</v>
      </c>
      <c r="I340" s="12"/>
      <c r="J340" s="12">
        <f t="shared" si="80"/>
        <v>2287</v>
      </c>
      <c r="K340" s="12"/>
      <c r="L340" s="12">
        <f t="shared" si="81"/>
        <v>2287</v>
      </c>
      <c r="M340" s="12"/>
      <c r="N340" s="12">
        <f t="shared" si="82"/>
        <v>2287</v>
      </c>
    </row>
    <row r="341" spans="1:14" ht="15.75" hidden="1">
      <c r="A341" s="2" t="s">
        <v>6</v>
      </c>
      <c r="B341" s="2">
        <v>0</v>
      </c>
      <c r="C341" s="2"/>
      <c r="D341" s="2"/>
      <c r="E341" s="2">
        <v>365</v>
      </c>
      <c r="F341" s="31">
        <f t="shared" si="78"/>
        <v>365</v>
      </c>
      <c r="G341" s="12"/>
      <c r="H341" s="12">
        <f t="shared" si="79"/>
        <v>365</v>
      </c>
      <c r="I341" s="12"/>
      <c r="J341" s="12">
        <f t="shared" si="80"/>
        <v>365</v>
      </c>
      <c r="K341" s="12"/>
      <c r="L341" s="12">
        <f t="shared" si="81"/>
        <v>365</v>
      </c>
      <c r="M341" s="12"/>
      <c r="N341" s="12">
        <f t="shared" si="82"/>
        <v>365</v>
      </c>
    </row>
    <row r="342" spans="1:14" ht="15.75" hidden="1">
      <c r="A342" s="2" t="s">
        <v>7</v>
      </c>
      <c r="B342" s="2">
        <v>0</v>
      </c>
      <c r="C342" s="2"/>
      <c r="D342" s="2"/>
      <c r="E342" s="2">
        <v>513</v>
      </c>
      <c r="F342" s="31">
        <f t="shared" si="78"/>
        <v>513</v>
      </c>
      <c r="G342" s="12"/>
      <c r="H342" s="12">
        <f t="shared" si="79"/>
        <v>513</v>
      </c>
      <c r="I342" s="12"/>
      <c r="J342" s="12">
        <f t="shared" si="80"/>
        <v>513</v>
      </c>
      <c r="K342" s="12"/>
      <c r="L342" s="12">
        <f t="shared" si="81"/>
        <v>513</v>
      </c>
      <c r="M342" s="12"/>
      <c r="N342" s="12">
        <f t="shared" si="82"/>
        <v>513</v>
      </c>
    </row>
    <row r="343" spans="1:14" ht="15.75" hidden="1">
      <c r="A343" s="2" t="s">
        <v>8</v>
      </c>
      <c r="B343" s="2">
        <v>0</v>
      </c>
      <c r="C343" s="2"/>
      <c r="D343" s="2"/>
      <c r="E343" s="2">
        <v>713</v>
      </c>
      <c r="F343" s="31">
        <f t="shared" si="78"/>
        <v>713</v>
      </c>
      <c r="G343" s="12"/>
      <c r="H343" s="12">
        <f t="shared" si="79"/>
        <v>713</v>
      </c>
      <c r="I343" s="12">
        <v>-160</v>
      </c>
      <c r="J343" s="12">
        <f t="shared" si="80"/>
        <v>553</v>
      </c>
      <c r="K343" s="12"/>
      <c r="L343" s="12">
        <f t="shared" si="81"/>
        <v>553</v>
      </c>
      <c r="M343" s="12"/>
      <c r="N343" s="12">
        <f t="shared" si="82"/>
        <v>553</v>
      </c>
    </row>
    <row r="344" spans="1:14" ht="15.75" hidden="1">
      <c r="A344" s="2" t="s">
        <v>9</v>
      </c>
      <c r="B344" s="2">
        <v>0</v>
      </c>
      <c r="C344" s="2"/>
      <c r="D344" s="2"/>
      <c r="E344" s="2">
        <v>1261</v>
      </c>
      <c r="F344" s="31">
        <f t="shared" si="78"/>
        <v>1261</v>
      </c>
      <c r="G344" s="12"/>
      <c r="H344" s="12">
        <f t="shared" si="79"/>
        <v>1261</v>
      </c>
      <c r="I344" s="12">
        <v>-200</v>
      </c>
      <c r="J344" s="12">
        <f t="shared" si="80"/>
        <v>1061</v>
      </c>
      <c r="K344" s="12"/>
      <c r="L344" s="12">
        <f t="shared" si="81"/>
        <v>1061</v>
      </c>
      <c r="M344" s="12"/>
      <c r="N344" s="12">
        <f t="shared" si="82"/>
        <v>1061</v>
      </c>
    </row>
    <row r="345" spans="1:14" ht="15.75" hidden="1">
      <c r="A345" s="2" t="s">
        <v>10</v>
      </c>
      <c r="B345" s="2">
        <v>0</v>
      </c>
      <c r="C345" s="2"/>
      <c r="D345" s="2"/>
      <c r="E345" s="2">
        <v>1525</v>
      </c>
      <c r="F345" s="31">
        <f t="shared" si="78"/>
        <v>1525</v>
      </c>
      <c r="G345" s="12"/>
      <c r="H345" s="12">
        <f t="shared" si="79"/>
        <v>1525</v>
      </c>
      <c r="I345" s="12"/>
      <c r="J345" s="12">
        <f t="shared" si="80"/>
        <v>1525</v>
      </c>
      <c r="K345" s="12"/>
      <c r="L345" s="12">
        <f t="shared" si="81"/>
        <v>1525</v>
      </c>
      <c r="M345" s="12"/>
      <c r="N345" s="12">
        <f t="shared" si="82"/>
        <v>1525</v>
      </c>
    </row>
    <row r="346" spans="1:14" ht="15.75" hidden="1">
      <c r="A346" s="2" t="s">
        <v>11</v>
      </c>
      <c r="B346" s="2">
        <v>0</v>
      </c>
      <c r="C346" s="2"/>
      <c r="D346" s="2"/>
      <c r="E346" s="2">
        <v>1545</v>
      </c>
      <c r="F346" s="31">
        <f t="shared" si="78"/>
        <v>1545</v>
      </c>
      <c r="G346" s="12"/>
      <c r="H346" s="12">
        <f t="shared" si="79"/>
        <v>1545</v>
      </c>
      <c r="I346" s="12"/>
      <c r="J346" s="12">
        <f t="shared" si="80"/>
        <v>1545</v>
      </c>
      <c r="K346" s="12"/>
      <c r="L346" s="12">
        <f t="shared" si="81"/>
        <v>1545</v>
      </c>
      <c r="M346" s="12"/>
      <c r="N346" s="12">
        <f t="shared" si="82"/>
        <v>1545</v>
      </c>
    </row>
    <row r="347" spans="1:14" ht="15.75" hidden="1">
      <c r="A347" s="2" t="s">
        <v>18</v>
      </c>
      <c r="B347" s="2">
        <v>0</v>
      </c>
      <c r="C347" s="2"/>
      <c r="D347" s="2"/>
      <c r="E347" s="2">
        <v>509</v>
      </c>
      <c r="F347" s="31">
        <f t="shared" si="78"/>
        <v>509</v>
      </c>
      <c r="G347" s="12"/>
      <c r="H347" s="12">
        <f t="shared" si="79"/>
        <v>509</v>
      </c>
      <c r="I347" s="12">
        <v>-390</v>
      </c>
      <c r="J347" s="12">
        <f t="shared" si="80"/>
        <v>119</v>
      </c>
      <c r="K347" s="12"/>
      <c r="L347" s="12">
        <f t="shared" si="81"/>
        <v>119</v>
      </c>
      <c r="M347" s="12"/>
      <c r="N347" s="12">
        <f t="shared" si="82"/>
        <v>119</v>
      </c>
    </row>
    <row r="348" spans="1:14" ht="15.75" hidden="1">
      <c r="A348" s="2" t="s">
        <v>12</v>
      </c>
      <c r="B348" s="2">
        <v>0</v>
      </c>
      <c r="C348" s="2"/>
      <c r="D348" s="2"/>
      <c r="E348" s="2">
        <v>1470</v>
      </c>
      <c r="F348" s="31">
        <f t="shared" si="78"/>
        <v>1470</v>
      </c>
      <c r="G348" s="12"/>
      <c r="H348" s="12">
        <f t="shared" si="79"/>
        <v>1470</v>
      </c>
      <c r="I348" s="12"/>
      <c r="J348" s="12">
        <f t="shared" si="80"/>
        <v>1470</v>
      </c>
      <c r="K348" s="12"/>
      <c r="L348" s="12">
        <f t="shared" si="81"/>
        <v>1470</v>
      </c>
      <c r="M348" s="12"/>
      <c r="N348" s="12">
        <f t="shared" si="82"/>
        <v>1470</v>
      </c>
    </row>
    <row r="349" spans="1:14" ht="15.75" hidden="1">
      <c r="A349" s="2" t="s">
        <v>13</v>
      </c>
      <c r="B349" s="2">
        <v>0</v>
      </c>
      <c r="C349" s="2"/>
      <c r="D349" s="2"/>
      <c r="E349" s="2">
        <v>600</v>
      </c>
      <c r="F349" s="31">
        <f t="shared" si="78"/>
        <v>600</v>
      </c>
      <c r="G349" s="12"/>
      <c r="H349" s="12">
        <f t="shared" si="79"/>
        <v>600</v>
      </c>
      <c r="I349" s="12"/>
      <c r="J349" s="12">
        <f t="shared" si="80"/>
        <v>600</v>
      </c>
      <c r="K349" s="12"/>
      <c r="L349" s="12">
        <f t="shared" si="81"/>
        <v>600</v>
      </c>
      <c r="M349" s="12"/>
      <c r="N349" s="12">
        <f t="shared" si="82"/>
        <v>600</v>
      </c>
    </row>
    <row r="350" spans="1:14" ht="15.75" hidden="1">
      <c r="A350" s="2" t="s">
        <v>14</v>
      </c>
      <c r="B350" s="2">
        <v>0</v>
      </c>
      <c r="C350" s="2"/>
      <c r="D350" s="2"/>
      <c r="E350" s="2">
        <v>504</v>
      </c>
      <c r="F350" s="31">
        <f t="shared" si="78"/>
        <v>504</v>
      </c>
      <c r="G350" s="12"/>
      <c r="H350" s="12">
        <f t="shared" si="79"/>
        <v>504</v>
      </c>
      <c r="I350" s="12"/>
      <c r="J350" s="12">
        <f t="shared" si="80"/>
        <v>504</v>
      </c>
      <c r="K350" s="12"/>
      <c r="L350" s="12">
        <f t="shared" si="81"/>
        <v>504</v>
      </c>
      <c r="M350" s="12"/>
      <c r="N350" s="12">
        <f t="shared" si="82"/>
        <v>504</v>
      </c>
    </row>
    <row r="351" spans="1:14" ht="15.75" hidden="1">
      <c r="A351" s="2" t="s">
        <v>15</v>
      </c>
      <c r="B351" s="2">
        <v>0</v>
      </c>
      <c r="C351" s="2"/>
      <c r="D351" s="2"/>
      <c r="E351" s="2">
        <v>966</v>
      </c>
      <c r="F351" s="31">
        <f t="shared" si="78"/>
        <v>966</v>
      </c>
      <c r="G351" s="12"/>
      <c r="H351" s="12">
        <f t="shared" si="79"/>
        <v>966</v>
      </c>
      <c r="I351" s="12"/>
      <c r="J351" s="12">
        <f t="shared" si="80"/>
        <v>966</v>
      </c>
      <c r="K351" s="12"/>
      <c r="L351" s="12">
        <f t="shared" si="81"/>
        <v>966</v>
      </c>
      <c r="M351" s="12"/>
      <c r="N351" s="12">
        <f t="shared" si="82"/>
        <v>966</v>
      </c>
    </row>
    <row r="352" spans="1:14" ht="15.75" hidden="1">
      <c r="A352" s="2" t="s">
        <v>16</v>
      </c>
      <c r="B352" s="2">
        <v>0</v>
      </c>
      <c r="C352" s="2"/>
      <c r="D352" s="2"/>
      <c r="E352" s="2">
        <v>2184</v>
      </c>
      <c r="F352" s="31">
        <f t="shared" si="78"/>
        <v>2184</v>
      </c>
      <c r="G352" s="12"/>
      <c r="H352" s="12">
        <f t="shared" si="79"/>
        <v>2184</v>
      </c>
      <c r="I352" s="12">
        <v>-800</v>
      </c>
      <c r="J352" s="12">
        <f t="shared" si="80"/>
        <v>1384</v>
      </c>
      <c r="K352" s="12"/>
      <c r="L352" s="12">
        <f t="shared" si="81"/>
        <v>1384</v>
      </c>
      <c r="M352" s="12"/>
      <c r="N352" s="12">
        <f t="shared" si="82"/>
        <v>1384</v>
      </c>
    </row>
    <row r="353" spans="1:14" ht="15.75" hidden="1">
      <c r="A353" s="2" t="s">
        <v>17</v>
      </c>
      <c r="B353" s="2">
        <v>0</v>
      </c>
      <c r="C353" s="2"/>
      <c r="D353" s="2"/>
      <c r="E353" s="2">
        <v>2679</v>
      </c>
      <c r="F353" s="31">
        <f t="shared" si="78"/>
        <v>2679</v>
      </c>
      <c r="G353" s="12"/>
      <c r="H353" s="12">
        <f t="shared" si="79"/>
        <v>2679</v>
      </c>
      <c r="I353" s="12">
        <v>-1600</v>
      </c>
      <c r="J353" s="12">
        <f t="shared" si="80"/>
        <v>1079</v>
      </c>
      <c r="K353" s="12"/>
      <c r="L353" s="12">
        <f t="shared" si="81"/>
        <v>1079</v>
      </c>
      <c r="M353" s="12"/>
      <c r="N353" s="12">
        <f t="shared" si="82"/>
        <v>1079</v>
      </c>
    </row>
    <row r="354" spans="1:14" ht="15.75" hidden="1">
      <c r="A354" s="2" t="s">
        <v>0</v>
      </c>
      <c r="B354" s="2">
        <f>SUM(B334:B353)</f>
        <v>0</v>
      </c>
      <c r="C354" s="2"/>
      <c r="D354" s="2"/>
      <c r="E354" s="2">
        <f aca="true" t="shared" si="83" ref="E354:J354">SUM(E334:E353)</f>
        <v>46994</v>
      </c>
      <c r="F354" s="31">
        <f t="shared" si="83"/>
        <v>46994</v>
      </c>
      <c r="G354" s="31">
        <f t="shared" si="83"/>
        <v>0</v>
      </c>
      <c r="H354" s="12">
        <f t="shared" si="83"/>
        <v>46994</v>
      </c>
      <c r="I354" s="31">
        <f t="shared" si="83"/>
        <v>0</v>
      </c>
      <c r="J354" s="12">
        <f t="shared" si="83"/>
        <v>46994</v>
      </c>
      <c r="K354" s="31">
        <f>SUM(K334:K353)</f>
        <v>0</v>
      </c>
      <c r="L354" s="12">
        <f>SUM(L334:L353)</f>
        <v>46994</v>
      </c>
      <c r="M354" s="31">
        <f>SUM(M334:M353)</f>
        <v>0</v>
      </c>
      <c r="N354" s="12">
        <f>SUM(N334:N353)</f>
        <v>46994</v>
      </c>
    </row>
    <row r="355" ht="12.75" hidden="1"/>
    <row r="356" ht="12.75" hidden="1"/>
    <row r="357" spans="1:12" ht="70.5" customHeight="1" hidden="1">
      <c r="A357" s="45" t="s">
        <v>52</v>
      </c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</row>
    <row r="358" spans="1:2" ht="12.75" hidden="1">
      <c r="A358" s="25"/>
      <c r="B358" s="28"/>
    </row>
    <row r="359" spans="1:14" ht="51.75" customHeight="1" hidden="1">
      <c r="A359" s="5" t="s">
        <v>1</v>
      </c>
      <c r="B359" s="5" t="s">
        <v>33</v>
      </c>
      <c r="C359" s="5" t="s">
        <v>34</v>
      </c>
      <c r="D359" s="5" t="s">
        <v>36</v>
      </c>
      <c r="E359" s="5" t="s">
        <v>34</v>
      </c>
      <c r="F359" s="5" t="s">
        <v>26</v>
      </c>
      <c r="G359" s="5" t="s">
        <v>31</v>
      </c>
      <c r="H359" s="5" t="s">
        <v>38</v>
      </c>
      <c r="I359" s="5" t="s">
        <v>31</v>
      </c>
      <c r="J359" s="5" t="s">
        <v>38</v>
      </c>
      <c r="K359" s="5" t="s">
        <v>31</v>
      </c>
      <c r="L359" s="5" t="s">
        <v>38</v>
      </c>
      <c r="M359" s="5" t="s">
        <v>31</v>
      </c>
      <c r="N359" s="5" t="s">
        <v>38</v>
      </c>
    </row>
    <row r="360" spans="1:14" ht="15.75" hidden="1">
      <c r="A360" s="2" t="s">
        <v>19</v>
      </c>
      <c r="B360" s="2">
        <v>46000</v>
      </c>
      <c r="C360" s="2"/>
      <c r="D360" s="2">
        <v>29194</v>
      </c>
      <c r="E360" s="2"/>
      <c r="F360" s="31">
        <v>46000</v>
      </c>
      <c r="G360" s="12"/>
      <c r="H360" s="12">
        <f aca="true" t="shared" si="84" ref="H360:H377">F360+G360</f>
        <v>46000</v>
      </c>
      <c r="I360" s="12"/>
      <c r="J360" s="12">
        <f aca="true" t="shared" si="85" ref="J360:J378">H360+I360</f>
        <v>46000</v>
      </c>
      <c r="K360" s="12"/>
      <c r="L360" s="12">
        <f aca="true" t="shared" si="86" ref="L360:L378">J360+K360</f>
        <v>46000</v>
      </c>
      <c r="M360" s="12"/>
      <c r="N360" s="12">
        <f aca="true" t="shared" si="87" ref="N360:N378">L360+M360</f>
        <v>46000</v>
      </c>
    </row>
    <row r="361" spans="1:14" ht="15.75" hidden="1">
      <c r="A361" s="2" t="s">
        <v>21</v>
      </c>
      <c r="B361" s="2">
        <v>7577</v>
      </c>
      <c r="C361" s="2"/>
      <c r="D361" s="2">
        <v>3638</v>
      </c>
      <c r="E361" s="2"/>
      <c r="F361" s="31">
        <v>7577</v>
      </c>
      <c r="G361" s="12"/>
      <c r="H361" s="12">
        <f t="shared" si="84"/>
        <v>7577</v>
      </c>
      <c r="I361" s="12">
        <v>680</v>
      </c>
      <c r="J361" s="12">
        <f t="shared" si="85"/>
        <v>8257</v>
      </c>
      <c r="K361" s="12"/>
      <c r="L361" s="12">
        <f t="shared" si="86"/>
        <v>8257</v>
      </c>
      <c r="M361" s="12"/>
      <c r="N361" s="12">
        <f t="shared" si="87"/>
        <v>8257</v>
      </c>
    </row>
    <row r="362" spans="1:14" ht="15.75" hidden="1">
      <c r="A362" s="2" t="s">
        <v>2</v>
      </c>
      <c r="B362" s="2">
        <v>3293</v>
      </c>
      <c r="C362" s="2"/>
      <c r="D362" s="2">
        <v>3000</v>
      </c>
      <c r="E362" s="2"/>
      <c r="F362" s="31">
        <v>3293</v>
      </c>
      <c r="G362" s="12"/>
      <c r="H362" s="12">
        <f t="shared" si="84"/>
        <v>3293</v>
      </c>
      <c r="I362" s="12">
        <v>-497</v>
      </c>
      <c r="J362" s="12">
        <f t="shared" si="85"/>
        <v>2796</v>
      </c>
      <c r="K362" s="12"/>
      <c r="L362" s="12">
        <f t="shared" si="86"/>
        <v>2796</v>
      </c>
      <c r="M362" s="12"/>
      <c r="N362" s="12">
        <f t="shared" si="87"/>
        <v>2796</v>
      </c>
    </row>
    <row r="363" spans="1:14" ht="15.75" hidden="1">
      <c r="A363" s="2" t="s">
        <v>3</v>
      </c>
      <c r="B363" s="2">
        <v>2772</v>
      </c>
      <c r="C363" s="2"/>
      <c r="D363" s="2">
        <v>1400</v>
      </c>
      <c r="E363" s="2"/>
      <c r="F363" s="31">
        <v>2772</v>
      </c>
      <c r="G363" s="12"/>
      <c r="H363" s="12">
        <f t="shared" si="84"/>
        <v>2772</v>
      </c>
      <c r="I363" s="12">
        <v>83</v>
      </c>
      <c r="J363" s="12">
        <f t="shared" si="85"/>
        <v>2855</v>
      </c>
      <c r="K363" s="12"/>
      <c r="L363" s="12">
        <f t="shared" si="86"/>
        <v>2855</v>
      </c>
      <c r="M363" s="12"/>
      <c r="N363" s="12">
        <f t="shared" si="87"/>
        <v>2855</v>
      </c>
    </row>
    <row r="364" spans="1:14" ht="15.75" hidden="1">
      <c r="A364" s="2" t="s">
        <v>20</v>
      </c>
      <c r="B364" s="2">
        <v>1914</v>
      </c>
      <c r="C364" s="2"/>
      <c r="D364" s="2">
        <v>2000</v>
      </c>
      <c r="E364" s="2"/>
      <c r="F364" s="31">
        <v>1914</v>
      </c>
      <c r="G364" s="12"/>
      <c r="H364" s="12">
        <f t="shared" si="84"/>
        <v>1914</v>
      </c>
      <c r="I364" s="12">
        <v>-318</v>
      </c>
      <c r="J364" s="12">
        <f t="shared" si="85"/>
        <v>1596</v>
      </c>
      <c r="K364" s="12"/>
      <c r="L364" s="12">
        <f t="shared" si="86"/>
        <v>1596</v>
      </c>
      <c r="M364" s="12"/>
      <c r="N364" s="12">
        <f t="shared" si="87"/>
        <v>1596</v>
      </c>
    </row>
    <row r="365" spans="1:14" ht="15.75" hidden="1">
      <c r="A365" s="2" t="s">
        <v>4</v>
      </c>
      <c r="B365" s="2">
        <v>5802</v>
      </c>
      <c r="C365" s="2"/>
      <c r="D365" s="2">
        <v>2640</v>
      </c>
      <c r="E365" s="2"/>
      <c r="F365" s="31">
        <v>5802</v>
      </c>
      <c r="G365" s="12"/>
      <c r="H365" s="12">
        <f t="shared" si="84"/>
        <v>5802</v>
      </c>
      <c r="I365" s="12">
        <v>400</v>
      </c>
      <c r="J365" s="12">
        <f t="shared" si="85"/>
        <v>6202</v>
      </c>
      <c r="K365" s="12"/>
      <c r="L365" s="12">
        <f t="shared" si="86"/>
        <v>6202</v>
      </c>
      <c r="M365" s="12"/>
      <c r="N365" s="12">
        <f t="shared" si="87"/>
        <v>6202</v>
      </c>
    </row>
    <row r="366" spans="1:14" ht="15.75" hidden="1">
      <c r="A366" s="2" t="s">
        <v>5</v>
      </c>
      <c r="B366" s="2">
        <v>1800</v>
      </c>
      <c r="C366" s="2"/>
      <c r="D366" s="2">
        <v>2000</v>
      </c>
      <c r="E366" s="2"/>
      <c r="F366" s="31">
        <v>1800</v>
      </c>
      <c r="G366" s="12"/>
      <c r="H366" s="12">
        <f t="shared" si="84"/>
        <v>1800</v>
      </c>
      <c r="I366" s="12">
        <v>-900</v>
      </c>
      <c r="J366" s="12">
        <f t="shared" si="85"/>
        <v>900</v>
      </c>
      <c r="K366" s="12"/>
      <c r="L366" s="12">
        <f t="shared" si="86"/>
        <v>900</v>
      </c>
      <c r="M366" s="12"/>
      <c r="N366" s="12">
        <f t="shared" si="87"/>
        <v>900</v>
      </c>
    </row>
    <row r="367" spans="1:14" ht="15.75" hidden="1">
      <c r="A367" s="2" t="s">
        <v>6</v>
      </c>
      <c r="B367" s="2">
        <v>957</v>
      </c>
      <c r="C367" s="2"/>
      <c r="D367" s="2">
        <v>1000</v>
      </c>
      <c r="E367" s="2"/>
      <c r="F367" s="31">
        <v>957</v>
      </c>
      <c r="G367" s="12"/>
      <c r="H367" s="12">
        <f t="shared" si="84"/>
        <v>957</v>
      </c>
      <c r="I367" s="12"/>
      <c r="J367" s="12">
        <f t="shared" si="85"/>
        <v>957</v>
      </c>
      <c r="K367" s="12"/>
      <c r="L367" s="12">
        <f t="shared" si="86"/>
        <v>957</v>
      </c>
      <c r="M367" s="12"/>
      <c r="N367" s="12">
        <f t="shared" si="87"/>
        <v>957</v>
      </c>
    </row>
    <row r="368" spans="1:14" ht="15.75" hidden="1">
      <c r="A368" s="2" t="s">
        <v>7</v>
      </c>
      <c r="B368" s="2">
        <v>1000</v>
      </c>
      <c r="C368" s="2"/>
      <c r="D368" s="2">
        <v>1000</v>
      </c>
      <c r="E368" s="2"/>
      <c r="F368" s="31">
        <f>D368+E368</f>
        <v>1000</v>
      </c>
      <c r="G368" s="12"/>
      <c r="H368" s="12">
        <f t="shared" si="84"/>
        <v>1000</v>
      </c>
      <c r="I368" s="12">
        <v>-1000</v>
      </c>
      <c r="J368" s="12">
        <f t="shared" si="85"/>
        <v>0</v>
      </c>
      <c r="K368" s="12"/>
      <c r="L368" s="12">
        <f t="shared" si="86"/>
        <v>0</v>
      </c>
      <c r="M368" s="12"/>
      <c r="N368" s="12">
        <f t="shared" si="87"/>
        <v>0</v>
      </c>
    </row>
    <row r="369" spans="1:14" ht="15.75" hidden="1">
      <c r="A369" s="2" t="s">
        <v>8</v>
      </c>
      <c r="B369" s="2">
        <v>760</v>
      </c>
      <c r="C369" s="2"/>
      <c r="D369" s="2">
        <v>760</v>
      </c>
      <c r="E369" s="2"/>
      <c r="F369" s="31">
        <f>D369+E369</f>
        <v>760</v>
      </c>
      <c r="G369" s="12"/>
      <c r="H369" s="12">
        <f t="shared" si="84"/>
        <v>760</v>
      </c>
      <c r="I369" s="12"/>
      <c r="J369" s="12">
        <f t="shared" si="85"/>
        <v>760</v>
      </c>
      <c r="K369" s="12"/>
      <c r="L369" s="12">
        <f t="shared" si="86"/>
        <v>760</v>
      </c>
      <c r="M369" s="12"/>
      <c r="N369" s="12">
        <f t="shared" si="87"/>
        <v>760</v>
      </c>
    </row>
    <row r="370" spans="1:14" ht="15.75" hidden="1">
      <c r="A370" s="2" t="s">
        <v>9</v>
      </c>
      <c r="B370" s="2">
        <v>825</v>
      </c>
      <c r="C370" s="2"/>
      <c r="D370" s="2">
        <v>1000</v>
      </c>
      <c r="E370" s="2"/>
      <c r="F370" s="31">
        <v>825</v>
      </c>
      <c r="G370" s="12"/>
      <c r="H370" s="12">
        <f t="shared" si="84"/>
        <v>825</v>
      </c>
      <c r="I370" s="12">
        <v>-425</v>
      </c>
      <c r="J370" s="12">
        <f t="shared" si="85"/>
        <v>400</v>
      </c>
      <c r="K370" s="12"/>
      <c r="L370" s="12">
        <f t="shared" si="86"/>
        <v>400</v>
      </c>
      <c r="M370" s="12"/>
      <c r="N370" s="12">
        <f t="shared" si="87"/>
        <v>400</v>
      </c>
    </row>
    <row r="371" spans="1:14" ht="15.75" hidden="1">
      <c r="A371" s="2" t="s">
        <v>10</v>
      </c>
      <c r="B371" s="2"/>
      <c r="C371" s="2"/>
      <c r="D371" s="2"/>
      <c r="E371" s="2"/>
      <c r="F371" s="31"/>
      <c r="G371" s="12"/>
      <c r="H371" s="12">
        <v>0</v>
      </c>
      <c r="I371" s="12">
        <v>1134</v>
      </c>
      <c r="J371" s="12">
        <f t="shared" si="85"/>
        <v>1134</v>
      </c>
      <c r="K371" s="12"/>
      <c r="L371" s="12">
        <f t="shared" si="86"/>
        <v>1134</v>
      </c>
      <c r="M371" s="12"/>
      <c r="N371" s="12">
        <f t="shared" si="87"/>
        <v>1134</v>
      </c>
    </row>
    <row r="372" spans="1:14" ht="15.75" customHeight="1" hidden="1">
      <c r="A372" s="2" t="s">
        <v>11</v>
      </c>
      <c r="B372" s="2">
        <v>0</v>
      </c>
      <c r="C372" s="2"/>
      <c r="D372" s="2">
        <v>1500</v>
      </c>
      <c r="E372" s="2"/>
      <c r="F372" s="33"/>
      <c r="G372" s="30"/>
      <c r="H372" s="12">
        <f t="shared" si="84"/>
        <v>0</v>
      </c>
      <c r="I372" s="30"/>
      <c r="J372" s="12">
        <f t="shared" si="85"/>
        <v>0</v>
      </c>
      <c r="K372" s="30"/>
      <c r="L372" s="12">
        <f t="shared" si="86"/>
        <v>0</v>
      </c>
      <c r="M372" s="30"/>
      <c r="N372" s="12">
        <f t="shared" si="87"/>
        <v>0</v>
      </c>
    </row>
    <row r="373" spans="1:14" ht="15.75" hidden="1">
      <c r="A373" s="2" t="s">
        <v>18</v>
      </c>
      <c r="B373" s="2">
        <v>1000</v>
      </c>
      <c r="C373" s="2"/>
      <c r="D373" s="2">
        <v>800</v>
      </c>
      <c r="E373" s="2"/>
      <c r="F373" s="31">
        <v>1000</v>
      </c>
      <c r="G373" s="12"/>
      <c r="H373" s="12">
        <f t="shared" si="84"/>
        <v>1000</v>
      </c>
      <c r="I373" s="12"/>
      <c r="J373" s="12">
        <f t="shared" si="85"/>
        <v>1000</v>
      </c>
      <c r="K373" s="12"/>
      <c r="L373" s="12">
        <f t="shared" si="86"/>
        <v>1000</v>
      </c>
      <c r="M373" s="12"/>
      <c r="N373" s="12">
        <f t="shared" si="87"/>
        <v>1000</v>
      </c>
    </row>
    <row r="374" spans="1:14" ht="15.75" hidden="1">
      <c r="A374" s="2" t="s">
        <v>12</v>
      </c>
      <c r="B374" s="2">
        <v>300</v>
      </c>
      <c r="C374" s="2"/>
      <c r="D374" s="2">
        <v>300</v>
      </c>
      <c r="E374" s="2"/>
      <c r="F374" s="31">
        <f>D374+E374</f>
        <v>300</v>
      </c>
      <c r="G374" s="12"/>
      <c r="H374" s="12">
        <f t="shared" si="84"/>
        <v>300</v>
      </c>
      <c r="I374" s="12"/>
      <c r="J374" s="12">
        <f t="shared" si="85"/>
        <v>300</v>
      </c>
      <c r="K374" s="12"/>
      <c r="L374" s="12">
        <f t="shared" si="86"/>
        <v>300</v>
      </c>
      <c r="M374" s="12"/>
      <c r="N374" s="12">
        <f t="shared" si="87"/>
        <v>300</v>
      </c>
    </row>
    <row r="375" spans="1:14" ht="15.75" hidden="1">
      <c r="A375" s="2" t="s">
        <v>13</v>
      </c>
      <c r="B375" s="2">
        <v>2000</v>
      </c>
      <c r="C375" s="2"/>
      <c r="D375" s="2">
        <v>990</v>
      </c>
      <c r="E375" s="2"/>
      <c r="F375" s="31">
        <v>2000</v>
      </c>
      <c r="G375" s="12"/>
      <c r="H375" s="12">
        <f t="shared" si="84"/>
        <v>2000</v>
      </c>
      <c r="I375" s="12"/>
      <c r="J375" s="12">
        <f t="shared" si="85"/>
        <v>2000</v>
      </c>
      <c r="K375" s="12"/>
      <c r="L375" s="12">
        <f t="shared" si="86"/>
        <v>2000</v>
      </c>
      <c r="M375" s="12"/>
      <c r="N375" s="12">
        <f t="shared" si="87"/>
        <v>2000</v>
      </c>
    </row>
    <row r="376" spans="1:14" ht="15.75" customHeight="1" hidden="1">
      <c r="A376" s="2" t="s">
        <v>14</v>
      </c>
      <c r="B376" s="2">
        <v>0</v>
      </c>
      <c r="C376" s="2"/>
      <c r="D376" s="2">
        <v>528</v>
      </c>
      <c r="E376" s="2"/>
      <c r="F376" s="33"/>
      <c r="G376" s="30"/>
      <c r="H376" s="12">
        <f t="shared" si="84"/>
        <v>0</v>
      </c>
      <c r="I376" s="30"/>
      <c r="J376" s="12">
        <f t="shared" si="85"/>
        <v>0</v>
      </c>
      <c r="K376" s="30"/>
      <c r="L376" s="12">
        <f t="shared" si="86"/>
        <v>0</v>
      </c>
      <c r="M376" s="30"/>
      <c r="N376" s="12">
        <f t="shared" si="87"/>
        <v>0</v>
      </c>
    </row>
    <row r="377" spans="1:14" ht="15.75" hidden="1">
      <c r="A377" s="2" t="s">
        <v>15</v>
      </c>
      <c r="B377" s="2">
        <v>1000</v>
      </c>
      <c r="C377" s="2"/>
      <c r="D377" s="2">
        <v>1000</v>
      </c>
      <c r="E377" s="2"/>
      <c r="F377" s="31">
        <f>D377+E377</f>
        <v>1000</v>
      </c>
      <c r="G377" s="12"/>
      <c r="H377" s="12">
        <f t="shared" si="84"/>
        <v>1000</v>
      </c>
      <c r="I377" s="12">
        <v>843</v>
      </c>
      <c r="J377" s="12">
        <f t="shared" si="85"/>
        <v>1843</v>
      </c>
      <c r="K377" s="12"/>
      <c r="L377" s="12">
        <f t="shared" si="86"/>
        <v>1843</v>
      </c>
      <c r="M377" s="12"/>
      <c r="N377" s="12">
        <f t="shared" si="87"/>
        <v>1843</v>
      </c>
    </row>
    <row r="378" spans="1:14" ht="15.75" customHeight="1" hidden="1">
      <c r="A378" s="2" t="s">
        <v>17</v>
      </c>
      <c r="B378" s="2">
        <v>0</v>
      </c>
      <c r="C378" s="2"/>
      <c r="D378" s="2">
        <v>1000</v>
      </c>
      <c r="E378" s="2"/>
      <c r="F378" s="33"/>
      <c r="G378" s="30"/>
      <c r="H378" s="7"/>
      <c r="I378" s="12"/>
      <c r="J378" s="12">
        <f t="shared" si="85"/>
        <v>0</v>
      </c>
      <c r="K378" s="12"/>
      <c r="L378" s="12">
        <f t="shared" si="86"/>
        <v>0</v>
      </c>
      <c r="M378" s="12"/>
      <c r="N378" s="12">
        <f t="shared" si="87"/>
        <v>0</v>
      </c>
    </row>
    <row r="379" spans="1:14" ht="15.75" hidden="1">
      <c r="A379" s="2" t="s">
        <v>0</v>
      </c>
      <c r="B379" s="2">
        <f aca="true" t="shared" si="88" ref="B379:G379">SUM(B360:B378)</f>
        <v>77000</v>
      </c>
      <c r="C379" s="2">
        <f t="shared" si="88"/>
        <v>0</v>
      </c>
      <c r="D379" s="2">
        <f t="shared" si="88"/>
        <v>53750</v>
      </c>
      <c r="E379" s="2">
        <f t="shared" si="88"/>
        <v>0</v>
      </c>
      <c r="F379" s="31">
        <f t="shared" si="88"/>
        <v>77000</v>
      </c>
      <c r="G379" s="31">
        <f t="shared" si="88"/>
        <v>0</v>
      </c>
      <c r="H379" s="12">
        <f aca="true" t="shared" si="89" ref="H379:N379">SUM(H360:H378)</f>
        <v>77000</v>
      </c>
      <c r="I379" s="12">
        <f t="shared" si="89"/>
        <v>0</v>
      </c>
      <c r="J379" s="12">
        <f t="shared" si="89"/>
        <v>77000</v>
      </c>
      <c r="K379" s="12">
        <f t="shared" si="89"/>
        <v>0</v>
      </c>
      <c r="L379" s="12">
        <f t="shared" si="89"/>
        <v>77000</v>
      </c>
      <c r="M379" s="12">
        <f t="shared" si="89"/>
        <v>0</v>
      </c>
      <c r="N379" s="12">
        <f t="shared" si="89"/>
        <v>77000</v>
      </c>
    </row>
    <row r="380" ht="12.75" hidden="1"/>
    <row r="381" ht="12.75" hidden="1"/>
    <row r="382" spans="1:14" ht="171" customHeight="1">
      <c r="A382" s="44" t="s">
        <v>58</v>
      </c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</row>
    <row r="383" spans="1:14" ht="15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</row>
    <row r="384" spans="1:14" ht="31.5">
      <c r="A384" s="5" t="s">
        <v>1</v>
      </c>
      <c r="B384" s="5" t="s">
        <v>26</v>
      </c>
      <c r="C384" s="5"/>
      <c r="D384" s="5" t="s">
        <v>30</v>
      </c>
      <c r="E384" s="5"/>
      <c r="F384" s="5" t="s">
        <v>26</v>
      </c>
      <c r="G384" s="5" t="s">
        <v>31</v>
      </c>
      <c r="H384" s="5" t="s">
        <v>38</v>
      </c>
      <c r="I384" s="5" t="s">
        <v>31</v>
      </c>
      <c r="J384" s="5" t="s">
        <v>38</v>
      </c>
      <c r="K384" s="5" t="s">
        <v>31</v>
      </c>
      <c r="L384" s="5" t="s">
        <v>38</v>
      </c>
      <c r="M384" s="5" t="s">
        <v>31</v>
      </c>
      <c r="N384" s="5" t="s">
        <v>38</v>
      </c>
    </row>
    <row r="385" spans="1:14" ht="15.75">
      <c r="A385" s="2" t="s">
        <v>19</v>
      </c>
      <c r="B385" s="11"/>
      <c r="C385" s="11"/>
      <c r="D385" s="11"/>
      <c r="E385" s="11"/>
      <c r="H385" s="7"/>
      <c r="I385" s="2">
        <v>18500</v>
      </c>
      <c r="J385" s="2">
        <f>H385+I385</f>
        <v>18500</v>
      </c>
      <c r="K385" s="2"/>
      <c r="L385" s="2">
        <f>J385+K385</f>
        <v>18500</v>
      </c>
      <c r="M385" s="2">
        <v>250</v>
      </c>
      <c r="N385" s="2">
        <f>L385+M385</f>
        <v>18750</v>
      </c>
    </row>
    <row r="386" spans="1:14" ht="15.75">
      <c r="A386" s="2" t="s">
        <v>21</v>
      </c>
      <c r="B386" s="11"/>
      <c r="C386" s="11"/>
      <c r="D386" s="11"/>
      <c r="E386" s="11"/>
      <c r="H386" s="7"/>
      <c r="I386" s="2">
        <v>4281</v>
      </c>
      <c r="J386" s="2">
        <f aca="true" t="shared" si="90" ref="J386:J405">H386+I386</f>
        <v>4281</v>
      </c>
      <c r="K386" s="2"/>
      <c r="L386" s="2">
        <f aca="true" t="shared" si="91" ref="L386:L405">J386+K386</f>
        <v>4281</v>
      </c>
      <c r="M386" s="2"/>
      <c r="N386" s="2">
        <f aca="true" t="shared" si="92" ref="N386:N405">L386+M386</f>
        <v>4281</v>
      </c>
    </row>
    <row r="387" spans="1:14" ht="15.75">
      <c r="A387" s="2" t="s">
        <v>2</v>
      </c>
      <c r="B387" s="11"/>
      <c r="C387" s="11"/>
      <c r="D387" s="11"/>
      <c r="E387" s="11"/>
      <c r="H387" s="7"/>
      <c r="I387" s="2">
        <v>1479</v>
      </c>
      <c r="J387" s="2">
        <f t="shared" si="90"/>
        <v>1479</v>
      </c>
      <c r="K387" s="2"/>
      <c r="L387" s="2">
        <f t="shared" si="91"/>
        <v>1479</v>
      </c>
      <c r="M387" s="2"/>
      <c r="N387" s="2">
        <f t="shared" si="92"/>
        <v>1479</v>
      </c>
    </row>
    <row r="388" spans="1:14" ht="15.75">
      <c r="A388" s="2" t="s">
        <v>3</v>
      </c>
      <c r="B388" s="11"/>
      <c r="C388" s="11"/>
      <c r="D388" s="11"/>
      <c r="E388" s="11"/>
      <c r="H388" s="7"/>
      <c r="I388" s="2">
        <v>4866</v>
      </c>
      <c r="J388" s="2">
        <f t="shared" si="90"/>
        <v>4866</v>
      </c>
      <c r="K388" s="2"/>
      <c r="L388" s="2">
        <f t="shared" si="91"/>
        <v>4866</v>
      </c>
      <c r="M388" s="2">
        <v>1084</v>
      </c>
      <c r="N388" s="2">
        <f t="shared" si="92"/>
        <v>5950</v>
      </c>
    </row>
    <row r="389" spans="1:14" ht="15.75">
      <c r="A389" s="2" t="s">
        <v>20</v>
      </c>
      <c r="B389" s="11"/>
      <c r="C389" s="11"/>
      <c r="D389" s="11"/>
      <c r="E389" s="11"/>
      <c r="H389" s="7"/>
      <c r="I389" s="2">
        <v>6499</v>
      </c>
      <c r="J389" s="2">
        <f t="shared" si="90"/>
        <v>6499</v>
      </c>
      <c r="K389" s="2"/>
      <c r="L389" s="2">
        <f t="shared" si="91"/>
        <v>6499</v>
      </c>
      <c r="M389" s="2"/>
      <c r="N389" s="2">
        <f t="shared" si="92"/>
        <v>6499</v>
      </c>
    </row>
    <row r="390" spans="1:14" ht="15.75">
      <c r="A390" s="2" t="s">
        <v>4</v>
      </c>
      <c r="B390" s="11"/>
      <c r="C390" s="11"/>
      <c r="D390" s="11"/>
      <c r="E390" s="11"/>
      <c r="H390" s="7"/>
      <c r="I390" s="2">
        <v>1987</v>
      </c>
      <c r="J390" s="2">
        <f t="shared" si="90"/>
        <v>1987</v>
      </c>
      <c r="K390" s="2"/>
      <c r="L390" s="2">
        <f t="shared" si="91"/>
        <v>1987</v>
      </c>
      <c r="M390" s="2"/>
      <c r="N390" s="2">
        <f t="shared" si="92"/>
        <v>1987</v>
      </c>
    </row>
    <row r="391" spans="1:14" ht="15.75">
      <c r="A391" s="2" t="s">
        <v>5</v>
      </c>
      <c r="B391" s="11"/>
      <c r="C391" s="11"/>
      <c r="D391" s="11"/>
      <c r="E391" s="11"/>
      <c r="H391" s="7"/>
      <c r="I391" s="2">
        <v>739</v>
      </c>
      <c r="J391" s="2">
        <f t="shared" si="90"/>
        <v>739</v>
      </c>
      <c r="K391" s="2"/>
      <c r="L391" s="2">
        <f t="shared" si="91"/>
        <v>739</v>
      </c>
      <c r="M391" s="2"/>
      <c r="N391" s="2">
        <f t="shared" si="92"/>
        <v>739</v>
      </c>
    </row>
    <row r="392" spans="1:14" ht="15.75">
      <c r="A392" s="2" t="s">
        <v>6</v>
      </c>
      <c r="B392" s="11"/>
      <c r="C392" s="11"/>
      <c r="D392" s="11"/>
      <c r="E392" s="11"/>
      <c r="H392" s="7"/>
      <c r="I392" s="2">
        <v>5606</v>
      </c>
      <c r="J392" s="2">
        <f t="shared" si="90"/>
        <v>5606</v>
      </c>
      <c r="K392" s="2"/>
      <c r="L392" s="2">
        <f t="shared" si="91"/>
        <v>5606</v>
      </c>
      <c r="M392" s="2"/>
      <c r="N392" s="2">
        <f t="shared" si="92"/>
        <v>5606</v>
      </c>
    </row>
    <row r="393" spans="1:14" ht="15.75" hidden="1">
      <c r="A393" s="2" t="s">
        <v>7</v>
      </c>
      <c r="B393" s="11"/>
      <c r="C393" s="11"/>
      <c r="D393" s="11"/>
      <c r="E393" s="11"/>
      <c r="H393" s="7"/>
      <c r="I393" s="2"/>
      <c r="J393" s="2">
        <f t="shared" si="90"/>
        <v>0</v>
      </c>
      <c r="K393" s="2"/>
      <c r="L393" s="2">
        <f t="shared" si="91"/>
        <v>0</v>
      </c>
      <c r="M393" s="2"/>
      <c r="N393" s="2">
        <f t="shared" si="92"/>
        <v>0</v>
      </c>
    </row>
    <row r="394" spans="1:14" ht="15.75">
      <c r="A394" s="2" t="s">
        <v>8</v>
      </c>
      <c r="B394" s="11"/>
      <c r="C394" s="11"/>
      <c r="D394" s="11"/>
      <c r="E394" s="11"/>
      <c r="H394" s="7"/>
      <c r="I394" s="2">
        <v>739</v>
      </c>
      <c r="J394" s="2">
        <f t="shared" si="90"/>
        <v>739</v>
      </c>
      <c r="K394" s="2"/>
      <c r="L394" s="2">
        <f t="shared" si="91"/>
        <v>739</v>
      </c>
      <c r="M394" s="2"/>
      <c r="N394" s="2">
        <f t="shared" si="92"/>
        <v>739</v>
      </c>
    </row>
    <row r="395" spans="1:14" ht="15.75">
      <c r="A395" s="2" t="s">
        <v>9</v>
      </c>
      <c r="B395" s="11"/>
      <c r="C395" s="11"/>
      <c r="D395" s="11"/>
      <c r="E395" s="11"/>
      <c r="H395" s="7"/>
      <c r="I395" s="2">
        <v>1478</v>
      </c>
      <c r="J395" s="2">
        <f t="shared" si="90"/>
        <v>1478</v>
      </c>
      <c r="K395" s="2"/>
      <c r="L395" s="2">
        <f t="shared" si="91"/>
        <v>1478</v>
      </c>
      <c r="M395" s="2"/>
      <c r="N395" s="2">
        <f t="shared" si="92"/>
        <v>1478</v>
      </c>
    </row>
    <row r="396" spans="1:14" ht="15.75">
      <c r="A396" s="2" t="s">
        <v>10</v>
      </c>
      <c r="B396" s="11"/>
      <c r="C396" s="11"/>
      <c r="D396" s="11"/>
      <c r="E396" s="11"/>
      <c r="H396" s="7"/>
      <c r="I396" s="2">
        <v>4050</v>
      </c>
      <c r="J396" s="2">
        <f t="shared" si="90"/>
        <v>4050</v>
      </c>
      <c r="K396" s="2"/>
      <c r="L396" s="2">
        <f t="shared" si="91"/>
        <v>4050</v>
      </c>
      <c r="M396" s="2"/>
      <c r="N396" s="2">
        <f t="shared" si="92"/>
        <v>4050</v>
      </c>
    </row>
    <row r="397" spans="1:14" ht="15.75">
      <c r="A397" s="2" t="s">
        <v>11</v>
      </c>
      <c r="B397" s="11"/>
      <c r="C397" s="11"/>
      <c r="D397" s="11"/>
      <c r="E397" s="11"/>
      <c r="H397" s="7"/>
      <c r="I397" s="2">
        <v>5606</v>
      </c>
      <c r="J397" s="2">
        <f t="shared" si="90"/>
        <v>5606</v>
      </c>
      <c r="K397" s="2"/>
      <c r="L397" s="2">
        <f t="shared" si="91"/>
        <v>5606</v>
      </c>
      <c r="M397" s="2"/>
      <c r="N397" s="2">
        <f t="shared" si="92"/>
        <v>5606</v>
      </c>
    </row>
    <row r="398" spans="1:14" ht="15.75">
      <c r="A398" s="2" t="s">
        <v>18</v>
      </c>
      <c r="B398" s="11"/>
      <c r="C398" s="11"/>
      <c r="D398" s="11"/>
      <c r="E398" s="11"/>
      <c r="H398" s="7"/>
      <c r="I398" s="2">
        <v>739</v>
      </c>
      <c r="J398" s="2">
        <f t="shared" si="90"/>
        <v>739</v>
      </c>
      <c r="K398" s="2"/>
      <c r="L398" s="2">
        <f t="shared" si="91"/>
        <v>739</v>
      </c>
      <c r="M398" s="2"/>
      <c r="N398" s="2">
        <f t="shared" si="92"/>
        <v>739</v>
      </c>
    </row>
    <row r="399" spans="1:14" ht="15.75">
      <c r="A399" s="2" t="s">
        <v>12</v>
      </c>
      <c r="B399" s="11"/>
      <c r="C399" s="11"/>
      <c r="D399" s="11"/>
      <c r="E399" s="11"/>
      <c r="H399" s="7"/>
      <c r="I399" s="2">
        <v>1478</v>
      </c>
      <c r="J399" s="2">
        <f t="shared" si="90"/>
        <v>1478</v>
      </c>
      <c r="K399" s="2"/>
      <c r="L399" s="2">
        <f t="shared" si="91"/>
        <v>1478</v>
      </c>
      <c r="M399" s="2"/>
      <c r="N399" s="2">
        <f t="shared" si="92"/>
        <v>1478</v>
      </c>
    </row>
    <row r="400" spans="1:14" ht="15.75">
      <c r="A400" s="2" t="s">
        <v>13</v>
      </c>
      <c r="B400" s="11"/>
      <c r="C400" s="11"/>
      <c r="D400" s="11"/>
      <c r="E400" s="11"/>
      <c r="H400" s="7"/>
      <c r="I400" s="2">
        <v>1401</v>
      </c>
      <c r="J400" s="2">
        <f t="shared" si="90"/>
        <v>1401</v>
      </c>
      <c r="K400" s="2"/>
      <c r="L400" s="2">
        <f t="shared" si="91"/>
        <v>1401</v>
      </c>
      <c r="M400" s="2"/>
      <c r="N400" s="2">
        <f t="shared" si="92"/>
        <v>1401</v>
      </c>
    </row>
    <row r="401" spans="1:14" ht="15.75">
      <c r="A401" s="2" t="s">
        <v>14</v>
      </c>
      <c r="B401" s="11"/>
      <c r="C401" s="11"/>
      <c r="D401" s="11"/>
      <c r="E401" s="11"/>
      <c r="H401" s="7"/>
      <c r="I401" s="2">
        <v>5359</v>
      </c>
      <c r="J401" s="2">
        <f t="shared" si="90"/>
        <v>5359</v>
      </c>
      <c r="K401" s="2"/>
      <c r="L401" s="2">
        <f t="shared" si="91"/>
        <v>5359</v>
      </c>
      <c r="M401" s="2"/>
      <c r="N401" s="2">
        <f t="shared" si="92"/>
        <v>5359</v>
      </c>
    </row>
    <row r="402" spans="1:14" ht="15.75" hidden="1">
      <c r="A402" s="2" t="s">
        <v>15</v>
      </c>
      <c r="B402" s="11"/>
      <c r="C402" s="11"/>
      <c r="D402" s="11"/>
      <c r="E402" s="11"/>
      <c r="H402" s="7"/>
      <c r="I402" s="2"/>
      <c r="J402" s="2">
        <f t="shared" si="90"/>
        <v>0</v>
      </c>
      <c r="K402" s="2"/>
      <c r="L402" s="2">
        <f t="shared" si="91"/>
        <v>0</v>
      </c>
      <c r="M402" s="2"/>
      <c r="N402" s="2">
        <f t="shared" si="92"/>
        <v>0</v>
      </c>
    </row>
    <row r="403" spans="1:14" ht="15.75" hidden="1">
      <c r="A403" s="2" t="s">
        <v>16</v>
      </c>
      <c r="B403" s="11"/>
      <c r="C403" s="11"/>
      <c r="D403" s="11"/>
      <c r="E403" s="11"/>
      <c r="H403" s="7"/>
      <c r="I403" s="2"/>
      <c r="J403" s="2">
        <f t="shared" si="90"/>
        <v>0</v>
      </c>
      <c r="K403" s="2"/>
      <c r="L403" s="2">
        <f t="shared" si="91"/>
        <v>0</v>
      </c>
      <c r="M403" s="2"/>
      <c r="N403" s="2">
        <f t="shared" si="92"/>
        <v>0</v>
      </c>
    </row>
    <row r="404" spans="1:14" ht="15.75">
      <c r="A404" s="2" t="s">
        <v>17</v>
      </c>
      <c r="B404" s="11"/>
      <c r="C404" s="11"/>
      <c r="D404" s="11"/>
      <c r="E404" s="11"/>
      <c r="H404" s="7"/>
      <c r="I404" s="2">
        <v>1478</v>
      </c>
      <c r="J404" s="2">
        <f t="shared" si="90"/>
        <v>1478</v>
      </c>
      <c r="K404" s="2"/>
      <c r="L404" s="2">
        <f t="shared" si="91"/>
        <v>1478</v>
      </c>
      <c r="M404" s="2"/>
      <c r="N404" s="2">
        <f t="shared" si="92"/>
        <v>1478</v>
      </c>
    </row>
    <row r="405" spans="1:14" ht="15.75">
      <c r="A405" s="2" t="s">
        <v>0</v>
      </c>
      <c r="B405" s="11"/>
      <c r="C405" s="11"/>
      <c r="D405" s="11"/>
      <c r="E405" s="11"/>
      <c r="H405" s="7"/>
      <c r="I405" s="2">
        <f>SUM(I385:I404)</f>
        <v>66285</v>
      </c>
      <c r="J405" s="2">
        <f t="shared" si="90"/>
        <v>66285</v>
      </c>
      <c r="K405" s="2">
        <f>SUM(K385:K404)</f>
        <v>0</v>
      </c>
      <c r="L405" s="2">
        <f t="shared" si="91"/>
        <v>66285</v>
      </c>
      <c r="M405" s="2">
        <f>SUM(M385:M404)</f>
        <v>1334</v>
      </c>
      <c r="N405" s="2">
        <f t="shared" si="92"/>
        <v>67619</v>
      </c>
    </row>
    <row r="406" spans="1:5" ht="15.75">
      <c r="A406" s="11"/>
      <c r="B406" s="11"/>
      <c r="C406" s="11"/>
      <c r="D406" s="11"/>
      <c r="E406" s="11"/>
    </row>
    <row r="407" spans="1:14" ht="115.5" customHeight="1">
      <c r="A407" s="45" t="s">
        <v>59</v>
      </c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</row>
    <row r="408" spans="1:14" ht="15.7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</row>
    <row r="409" spans="1:14" ht="31.5">
      <c r="A409" s="5" t="s">
        <v>1</v>
      </c>
      <c r="B409" s="5" t="s">
        <v>26</v>
      </c>
      <c r="C409" s="5"/>
      <c r="D409" s="5" t="s">
        <v>30</v>
      </c>
      <c r="E409" s="5"/>
      <c r="F409" s="5" t="s">
        <v>26</v>
      </c>
      <c r="G409" s="5" t="s">
        <v>31</v>
      </c>
      <c r="H409" s="5" t="s">
        <v>38</v>
      </c>
      <c r="I409" s="5" t="s">
        <v>31</v>
      </c>
      <c r="J409" s="5" t="s">
        <v>38</v>
      </c>
      <c r="K409" s="5" t="s">
        <v>31</v>
      </c>
      <c r="L409" s="5" t="s">
        <v>38</v>
      </c>
      <c r="M409" s="5" t="s">
        <v>31</v>
      </c>
      <c r="N409" s="5" t="s">
        <v>38</v>
      </c>
    </row>
    <row r="410" spans="1:14" ht="15.75">
      <c r="A410" s="2" t="s">
        <v>19</v>
      </c>
      <c r="B410" s="11"/>
      <c r="C410" s="11"/>
      <c r="D410" s="11"/>
      <c r="E410" s="11"/>
      <c r="H410" s="7"/>
      <c r="I410" s="2">
        <v>174578</v>
      </c>
      <c r="J410" s="2">
        <f>H410+I410</f>
        <v>174578</v>
      </c>
      <c r="K410" s="2">
        <v>23449</v>
      </c>
      <c r="L410" s="2">
        <f>J410+K410</f>
        <v>198027</v>
      </c>
      <c r="M410" s="2">
        <v>-2168</v>
      </c>
      <c r="N410" s="2">
        <f>L410+M410</f>
        <v>195859</v>
      </c>
    </row>
    <row r="411" spans="1:14" ht="15.75">
      <c r="A411" s="2" t="s">
        <v>21</v>
      </c>
      <c r="B411" s="11"/>
      <c r="C411" s="11"/>
      <c r="D411" s="11"/>
      <c r="E411" s="11"/>
      <c r="H411" s="7"/>
      <c r="I411" s="2">
        <v>26300</v>
      </c>
      <c r="J411" s="2">
        <f aca="true" t="shared" si="93" ref="J411:J430">H411+I411</f>
        <v>26300</v>
      </c>
      <c r="K411" s="2">
        <v>-6451</v>
      </c>
      <c r="L411" s="2">
        <f aca="true" t="shared" si="94" ref="L411:L429">J411+K411</f>
        <v>19849</v>
      </c>
      <c r="M411" s="2"/>
      <c r="N411" s="2">
        <f aca="true" t="shared" si="95" ref="N411:N429">L411+M411</f>
        <v>19849</v>
      </c>
    </row>
    <row r="412" spans="1:14" ht="15.75">
      <c r="A412" s="2" t="s">
        <v>2</v>
      </c>
      <c r="B412" s="11"/>
      <c r="C412" s="11"/>
      <c r="D412" s="11"/>
      <c r="E412" s="11"/>
      <c r="H412" s="7"/>
      <c r="I412" s="2">
        <v>0</v>
      </c>
      <c r="J412" s="2">
        <f t="shared" si="93"/>
        <v>0</v>
      </c>
      <c r="K412" s="2">
        <v>2167</v>
      </c>
      <c r="L412" s="2">
        <f t="shared" si="94"/>
        <v>2167</v>
      </c>
      <c r="M412" s="2"/>
      <c r="N412" s="2">
        <f t="shared" si="95"/>
        <v>2167</v>
      </c>
    </row>
    <row r="413" spans="1:14" ht="15.75">
      <c r="A413" s="2" t="s">
        <v>3</v>
      </c>
      <c r="B413" s="11"/>
      <c r="C413" s="11"/>
      <c r="D413" s="11"/>
      <c r="E413" s="11"/>
      <c r="H413" s="7"/>
      <c r="I413" s="2">
        <v>28500</v>
      </c>
      <c r="J413" s="2">
        <f t="shared" si="93"/>
        <v>28500</v>
      </c>
      <c r="K413" s="2">
        <v>-4661</v>
      </c>
      <c r="L413" s="2">
        <f t="shared" si="94"/>
        <v>23839</v>
      </c>
      <c r="M413" s="2"/>
      <c r="N413" s="2">
        <f t="shared" si="95"/>
        <v>23839</v>
      </c>
    </row>
    <row r="414" spans="1:14" ht="15.75">
      <c r="A414" s="2" t="s">
        <v>20</v>
      </c>
      <c r="B414" s="11"/>
      <c r="C414" s="11"/>
      <c r="D414" s="11"/>
      <c r="E414" s="11"/>
      <c r="H414" s="7"/>
      <c r="I414" s="2">
        <v>26700</v>
      </c>
      <c r="J414" s="2">
        <f t="shared" si="93"/>
        <v>26700</v>
      </c>
      <c r="K414" s="2">
        <v>-9309</v>
      </c>
      <c r="L414" s="2">
        <f t="shared" si="94"/>
        <v>17391</v>
      </c>
      <c r="M414" s="2"/>
      <c r="N414" s="2">
        <f t="shared" si="95"/>
        <v>17391</v>
      </c>
    </row>
    <row r="415" spans="1:14" ht="15.75">
      <c r="A415" s="2" t="s">
        <v>4</v>
      </c>
      <c r="B415" s="11"/>
      <c r="C415" s="11"/>
      <c r="D415" s="11"/>
      <c r="E415" s="11"/>
      <c r="H415" s="7"/>
      <c r="I415" s="2">
        <v>13500</v>
      </c>
      <c r="J415" s="2">
        <f t="shared" si="93"/>
        <v>13500</v>
      </c>
      <c r="K415" s="2">
        <v>-3748</v>
      </c>
      <c r="L415" s="2">
        <f t="shared" si="94"/>
        <v>9752</v>
      </c>
      <c r="M415" s="2"/>
      <c r="N415" s="2">
        <f t="shared" si="95"/>
        <v>9752</v>
      </c>
    </row>
    <row r="416" spans="1:14" ht="15.75">
      <c r="A416" s="2" t="s">
        <v>5</v>
      </c>
      <c r="B416" s="11"/>
      <c r="C416" s="11"/>
      <c r="D416" s="11"/>
      <c r="E416" s="11"/>
      <c r="H416" s="7"/>
      <c r="I416" s="2">
        <v>9800</v>
      </c>
      <c r="J416" s="2">
        <f t="shared" si="93"/>
        <v>9800</v>
      </c>
      <c r="K416" s="2">
        <v>-1131</v>
      </c>
      <c r="L416" s="2">
        <f t="shared" si="94"/>
        <v>8669</v>
      </c>
      <c r="M416" s="2"/>
      <c r="N416" s="2">
        <f t="shared" si="95"/>
        <v>8669</v>
      </c>
    </row>
    <row r="417" spans="1:14" ht="15.75">
      <c r="A417" s="2" t="s">
        <v>6</v>
      </c>
      <c r="B417" s="11"/>
      <c r="C417" s="11"/>
      <c r="D417" s="11"/>
      <c r="E417" s="11"/>
      <c r="H417" s="7"/>
      <c r="I417" s="2">
        <v>24600</v>
      </c>
      <c r="J417" s="2">
        <f t="shared" si="93"/>
        <v>24600</v>
      </c>
      <c r="K417" s="2">
        <v>-10487</v>
      </c>
      <c r="L417" s="2">
        <f t="shared" si="94"/>
        <v>14113</v>
      </c>
      <c r="M417" s="2"/>
      <c r="N417" s="2">
        <f t="shared" si="95"/>
        <v>14113</v>
      </c>
    </row>
    <row r="418" spans="1:14" ht="15.75" hidden="1">
      <c r="A418" s="2" t="s">
        <v>7</v>
      </c>
      <c r="B418" s="11"/>
      <c r="C418" s="11"/>
      <c r="D418" s="11"/>
      <c r="E418" s="11"/>
      <c r="H418" s="7"/>
      <c r="I418" s="2"/>
      <c r="J418" s="2">
        <f t="shared" si="93"/>
        <v>0</v>
      </c>
      <c r="K418" s="2"/>
      <c r="L418" s="2">
        <f t="shared" si="94"/>
        <v>0</v>
      </c>
      <c r="M418" s="2"/>
      <c r="N418" s="2">
        <f t="shared" si="95"/>
        <v>0</v>
      </c>
    </row>
    <row r="419" spans="1:14" ht="15.75">
      <c r="A419" s="2" t="s">
        <v>8</v>
      </c>
      <c r="B419" s="11"/>
      <c r="C419" s="11"/>
      <c r="D419" s="11"/>
      <c r="E419" s="11"/>
      <c r="H419" s="7"/>
      <c r="I419" s="2">
        <v>6000</v>
      </c>
      <c r="J419" s="2">
        <f t="shared" si="93"/>
        <v>6000</v>
      </c>
      <c r="K419" s="2">
        <v>-1666</v>
      </c>
      <c r="L419" s="2">
        <f t="shared" si="94"/>
        <v>4334</v>
      </c>
      <c r="M419" s="2"/>
      <c r="N419" s="2">
        <f t="shared" si="95"/>
        <v>4334</v>
      </c>
    </row>
    <row r="420" spans="1:14" ht="15.75" hidden="1">
      <c r="A420" s="2" t="s">
        <v>9</v>
      </c>
      <c r="B420" s="11"/>
      <c r="C420" s="11"/>
      <c r="D420" s="11"/>
      <c r="E420" s="11"/>
      <c r="H420" s="7"/>
      <c r="I420" s="2"/>
      <c r="J420" s="2">
        <f t="shared" si="93"/>
        <v>0</v>
      </c>
      <c r="K420" s="2"/>
      <c r="L420" s="2">
        <f t="shared" si="94"/>
        <v>0</v>
      </c>
      <c r="M420" s="2"/>
      <c r="N420" s="2">
        <f t="shared" si="95"/>
        <v>0</v>
      </c>
    </row>
    <row r="421" spans="1:14" ht="15.75">
      <c r="A421" s="2" t="s">
        <v>10</v>
      </c>
      <c r="B421" s="11"/>
      <c r="C421" s="11"/>
      <c r="D421" s="11"/>
      <c r="E421" s="11"/>
      <c r="H421" s="7"/>
      <c r="I421" s="2">
        <v>12800</v>
      </c>
      <c r="J421" s="2">
        <f t="shared" si="93"/>
        <v>12800</v>
      </c>
      <c r="K421" s="2">
        <v>1631</v>
      </c>
      <c r="L421" s="2">
        <f t="shared" si="94"/>
        <v>14431</v>
      </c>
      <c r="M421" s="2"/>
      <c r="N421" s="2">
        <f t="shared" si="95"/>
        <v>14431</v>
      </c>
    </row>
    <row r="422" spans="1:14" ht="15.75">
      <c r="A422" s="2" t="s">
        <v>11</v>
      </c>
      <c r="B422" s="11"/>
      <c r="C422" s="11"/>
      <c r="D422" s="11"/>
      <c r="E422" s="11"/>
      <c r="H422" s="7"/>
      <c r="I422" s="2">
        <v>7500</v>
      </c>
      <c r="J422" s="2">
        <f t="shared" si="93"/>
        <v>7500</v>
      </c>
      <c r="K422" s="2">
        <v>1169</v>
      </c>
      <c r="L422" s="2">
        <f t="shared" si="94"/>
        <v>8669</v>
      </c>
      <c r="M422" s="2">
        <v>2168</v>
      </c>
      <c r="N422" s="2">
        <f t="shared" si="95"/>
        <v>10837</v>
      </c>
    </row>
    <row r="423" spans="1:14" ht="15.75">
      <c r="A423" s="2" t="s">
        <v>18</v>
      </c>
      <c r="B423" s="11"/>
      <c r="C423" s="11"/>
      <c r="D423" s="11"/>
      <c r="E423" s="11"/>
      <c r="H423" s="7"/>
      <c r="I423" s="2">
        <v>3800</v>
      </c>
      <c r="J423" s="2">
        <f t="shared" si="93"/>
        <v>3800</v>
      </c>
      <c r="K423" s="2">
        <v>-2372</v>
      </c>
      <c r="L423" s="2">
        <f t="shared" si="94"/>
        <v>1428</v>
      </c>
      <c r="M423" s="2"/>
      <c r="N423" s="2">
        <f t="shared" si="95"/>
        <v>1428</v>
      </c>
    </row>
    <row r="424" spans="1:14" ht="15.75">
      <c r="A424" s="2" t="s">
        <v>12</v>
      </c>
      <c r="B424" s="11"/>
      <c r="C424" s="11"/>
      <c r="D424" s="11"/>
      <c r="E424" s="11"/>
      <c r="H424" s="7"/>
      <c r="I424" s="2">
        <v>9000</v>
      </c>
      <c r="J424" s="2">
        <f t="shared" si="93"/>
        <v>9000</v>
      </c>
      <c r="K424" s="2">
        <v>1836</v>
      </c>
      <c r="L424" s="2">
        <f t="shared" si="94"/>
        <v>10836</v>
      </c>
      <c r="M424" s="2"/>
      <c r="N424" s="2">
        <f t="shared" si="95"/>
        <v>10836</v>
      </c>
    </row>
    <row r="425" spans="1:14" ht="15.75">
      <c r="A425" s="2" t="s">
        <v>13</v>
      </c>
      <c r="B425" s="11"/>
      <c r="C425" s="11"/>
      <c r="D425" s="11"/>
      <c r="E425" s="11"/>
      <c r="H425" s="7"/>
      <c r="I425" s="2">
        <v>9800</v>
      </c>
      <c r="J425" s="2">
        <f t="shared" si="93"/>
        <v>9800</v>
      </c>
      <c r="K425" s="2">
        <v>-787</v>
      </c>
      <c r="L425" s="2">
        <f t="shared" si="94"/>
        <v>9013</v>
      </c>
      <c r="M425" s="2"/>
      <c r="N425" s="2">
        <f t="shared" si="95"/>
        <v>9013</v>
      </c>
    </row>
    <row r="426" spans="1:14" ht="15.75">
      <c r="A426" s="2" t="s">
        <v>14</v>
      </c>
      <c r="B426" s="11"/>
      <c r="C426" s="11"/>
      <c r="D426" s="11"/>
      <c r="E426" s="11"/>
      <c r="H426" s="7"/>
      <c r="I426" s="2">
        <v>27300</v>
      </c>
      <c r="J426" s="2">
        <f t="shared" si="93"/>
        <v>27300</v>
      </c>
      <c r="K426" s="2">
        <v>11608</v>
      </c>
      <c r="L426" s="2">
        <f t="shared" si="94"/>
        <v>38908</v>
      </c>
      <c r="M426" s="2"/>
      <c r="N426" s="2">
        <f t="shared" si="95"/>
        <v>38908</v>
      </c>
    </row>
    <row r="427" spans="1:14" ht="15.75">
      <c r="A427" s="2" t="s">
        <v>15</v>
      </c>
      <c r="B427" s="11"/>
      <c r="C427" s="11"/>
      <c r="D427" s="11"/>
      <c r="E427" s="11"/>
      <c r="H427" s="7"/>
      <c r="I427" s="2">
        <v>1500</v>
      </c>
      <c r="J427" s="2">
        <f t="shared" si="93"/>
        <v>1500</v>
      </c>
      <c r="K427" s="2">
        <v>-416</v>
      </c>
      <c r="L427" s="2">
        <f t="shared" si="94"/>
        <v>1084</v>
      </c>
      <c r="M427" s="2"/>
      <c r="N427" s="2">
        <f t="shared" si="95"/>
        <v>1084</v>
      </c>
    </row>
    <row r="428" spans="1:14" ht="15.75">
      <c r="A428" s="2" t="s">
        <v>16</v>
      </c>
      <c r="B428" s="11"/>
      <c r="C428" s="11"/>
      <c r="D428" s="11"/>
      <c r="E428" s="11"/>
      <c r="H428" s="7"/>
      <c r="I428" s="2">
        <v>1500</v>
      </c>
      <c r="J428" s="2">
        <f t="shared" si="93"/>
        <v>1500</v>
      </c>
      <c r="K428" s="2">
        <v>-416</v>
      </c>
      <c r="L428" s="2">
        <f t="shared" si="94"/>
        <v>1084</v>
      </c>
      <c r="M428" s="2"/>
      <c r="N428" s="2">
        <f t="shared" si="95"/>
        <v>1084</v>
      </c>
    </row>
    <row r="429" spans="1:14" ht="15.75">
      <c r="A429" s="2" t="s">
        <v>17</v>
      </c>
      <c r="B429" s="11"/>
      <c r="C429" s="11"/>
      <c r="D429" s="11"/>
      <c r="E429" s="11"/>
      <c r="H429" s="7"/>
      <c r="I429" s="2">
        <v>1500</v>
      </c>
      <c r="J429" s="2">
        <f t="shared" si="93"/>
        <v>1500</v>
      </c>
      <c r="K429" s="2">
        <v>-416</v>
      </c>
      <c r="L429" s="2">
        <f t="shared" si="94"/>
        <v>1084</v>
      </c>
      <c r="M429" s="2"/>
      <c r="N429" s="2">
        <f t="shared" si="95"/>
        <v>1084</v>
      </c>
    </row>
    <row r="430" spans="1:14" ht="15.75">
      <c r="A430" s="2" t="s">
        <v>0</v>
      </c>
      <c r="B430" s="11"/>
      <c r="C430" s="11"/>
      <c r="D430" s="11"/>
      <c r="E430" s="11"/>
      <c r="H430" s="7"/>
      <c r="I430" s="2">
        <f>SUM(I410:I429)</f>
        <v>384678</v>
      </c>
      <c r="J430" s="2">
        <f t="shared" si="93"/>
        <v>384678</v>
      </c>
      <c r="K430" s="2">
        <f>SUM(K410:K429)</f>
        <v>0</v>
      </c>
      <c r="L430" s="2">
        <f>SUM(L410:L429)</f>
        <v>384678</v>
      </c>
      <c r="M430" s="2">
        <f>SUM(M410:M429)</f>
        <v>0</v>
      </c>
      <c r="N430" s="2">
        <f>SUM(N410:N429)</f>
        <v>384678</v>
      </c>
    </row>
    <row r="431" spans="1:5" ht="15.75">
      <c r="A431" s="11"/>
      <c r="B431" s="11"/>
      <c r="C431" s="11"/>
      <c r="D431" s="11"/>
      <c r="E431" s="11"/>
    </row>
    <row r="432" spans="1:14" ht="93.75" customHeight="1">
      <c r="A432" s="45" t="s">
        <v>60</v>
      </c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</row>
    <row r="433" spans="1:14" ht="15.75">
      <c r="A433" s="36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</row>
    <row r="434" spans="1:14" ht="31.5">
      <c r="A434" s="5" t="s">
        <v>1</v>
      </c>
      <c r="B434" s="5" t="s">
        <v>26</v>
      </c>
      <c r="C434" s="5"/>
      <c r="D434" s="5" t="s">
        <v>30</v>
      </c>
      <c r="E434" s="5"/>
      <c r="F434" s="5" t="s">
        <v>26</v>
      </c>
      <c r="G434" s="5" t="s">
        <v>31</v>
      </c>
      <c r="H434" s="5" t="s">
        <v>38</v>
      </c>
      <c r="I434" s="5" t="s">
        <v>31</v>
      </c>
      <c r="J434" s="5" t="s">
        <v>38</v>
      </c>
      <c r="K434" s="5" t="s">
        <v>31</v>
      </c>
      <c r="L434" s="5" t="s">
        <v>38</v>
      </c>
      <c r="M434" s="5" t="s">
        <v>31</v>
      </c>
      <c r="N434" s="5" t="s">
        <v>38</v>
      </c>
    </row>
    <row r="435" spans="1:14" ht="15.75">
      <c r="A435" s="2" t="s">
        <v>19</v>
      </c>
      <c r="B435" s="11"/>
      <c r="C435" s="11"/>
      <c r="D435" s="11"/>
      <c r="E435" s="11"/>
      <c r="H435" s="7"/>
      <c r="I435" s="2">
        <v>19027</v>
      </c>
      <c r="J435" s="2">
        <f>H435+I435</f>
        <v>19027</v>
      </c>
      <c r="K435" s="2">
        <v>-1961</v>
      </c>
      <c r="L435" s="2">
        <f>J435+K435</f>
        <v>17066</v>
      </c>
      <c r="M435" s="2"/>
      <c r="N435" s="2">
        <f>L435+M435</f>
        <v>17066</v>
      </c>
    </row>
    <row r="436" spans="1:14" ht="15.75">
      <c r="A436" s="2" t="s">
        <v>21</v>
      </c>
      <c r="B436" s="11"/>
      <c r="C436" s="11"/>
      <c r="D436" s="11"/>
      <c r="E436" s="11"/>
      <c r="H436" s="7"/>
      <c r="I436" s="2">
        <v>2982</v>
      </c>
      <c r="J436" s="2">
        <f aca="true" t="shared" si="96" ref="J436:J455">H436+I436</f>
        <v>2982</v>
      </c>
      <c r="K436" s="2">
        <v>811</v>
      </c>
      <c r="L436" s="2">
        <f aca="true" t="shared" si="97" ref="L436:L454">J436+K436</f>
        <v>3793</v>
      </c>
      <c r="M436" s="2"/>
      <c r="N436" s="2">
        <f aca="true" t="shared" si="98" ref="N436:N454">L436+M436</f>
        <v>3793</v>
      </c>
    </row>
    <row r="437" spans="1:14" ht="15.75">
      <c r="A437" s="2" t="s">
        <v>2</v>
      </c>
      <c r="B437" s="11"/>
      <c r="C437" s="11"/>
      <c r="D437" s="11"/>
      <c r="E437" s="11"/>
      <c r="H437" s="7"/>
      <c r="I437" s="2">
        <v>610</v>
      </c>
      <c r="J437" s="2">
        <f t="shared" si="96"/>
        <v>610</v>
      </c>
      <c r="K437" s="2">
        <v>-68</v>
      </c>
      <c r="L437" s="2">
        <f t="shared" si="97"/>
        <v>542</v>
      </c>
      <c r="M437" s="2"/>
      <c r="N437" s="2">
        <f t="shared" si="98"/>
        <v>542</v>
      </c>
    </row>
    <row r="438" spans="1:14" ht="15.75">
      <c r="A438" s="2" t="s">
        <v>3</v>
      </c>
      <c r="B438" s="11"/>
      <c r="C438" s="11"/>
      <c r="D438" s="11"/>
      <c r="E438" s="11"/>
      <c r="H438" s="7"/>
      <c r="I438" s="2">
        <v>2312</v>
      </c>
      <c r="J438" s="2">
        <f t="shared" si="96"/>
        <v>2312</v>
      </c>
      <c r="K438" s="2">
        <v>-137</v>
      </c>
      <c r="L438" s="2">
        <f t="shared" si="97"/>
        <v>2175</v>
      </c>
      <c r="M438" s="2"/>
      <c r="N438" s="2">
        <f t="shared" si="98"/>
        <v>2175</v>
      </c>
    </row>
    <row r="439" spans="1:14" ht="15.75" hidden="1">
      <c r="A439" s="2" t="s">
        <v>20</v>
      </c>
      <c r="B439" s="11"/>
      <c r="C439" s="11"/>
      <c r="D439" s="11"/>
      <c r="E439" s="11"/>
      <c r="H439" s="7"/>
      <c r="I439" s="2"/>
      <c r="J439" s="2"/>
      <c r="K439" s="2">
        <v>542</v>
      </c>
      <c r="L439" s="2">
        <f t="shared" si="97"/>
        <v>542</v>
      </c>
      <c r="M439" s="2">
        <v>-542</v>
      </c>
      <c r="N439" s="2">
        <f t="shared" si="98"/>
        <v>0</v>
      </c>
    </row>
    <row r="440" spans="1:14" ht="15.75">
      <c r="A440" s="2" t="s">
        <v>4</v>
      </c>
      <c r="B440" s="11"/>
      <c r="C440" s="11"/>
      <c r="D440" s="11"/>
      <c r="E440" s="11"/>
      <c r="H440" s="7"/>
      <c r="I440" s="2">
        <v>2235</v>
      </c>
      <c r="J440" s="2">
        <f t="shared" si="96"/>
        <v>2235</v>
      </c>
      <c r="K440" s="2">
        <v>-68</v>
      </c>
      <c r="L440" s="2">
        <f t="shared" si="97"/>
        <v>2167</v>
      </c>
      <c r="M440" s="2"/>
      <c r="N440" s="2">
        <f t="shared" si="98"/>
        <v>2167</v>
      </c>
    </row>
    <row r="441" spans="1:14" ht="15.75">
      <c r="A441" s="2" t="s">
        <v>5</v>
      </c>
      <c r="B441" s="11"/>
      <c r="C441" s="11"/>
      <c r="D441" s="11"/>
      <c r="E441" s="11"/>
      <c r="H441" s="7"/>
      <c r="I441" s="2">
        <v>542</v>
      </c>
      <c r="J441" s="2">
        <f t="shared" si="96"/>
        <v>542</v>
      </c>
      <c r="K441" s="2"/>
      <c r="L441" s="2">
        <f t="shared" si="97"/>
        <v>542</v>
      </c>
      <c r="M441" s="2"/>
      <c r="N441" s="2">
        <f t="shared" si="98"/>
        <v>542</v>
      </c>
    </row>
    <row r="442" spans="1:14" ht="15.75">
      <c r="A442" s="2" t="s">
        <v>6</v>
      </c>
      <c r="B442" s="11"/>
      <c r="C442" s="11"/>
      <c r="D442" s="11"/>
      <c r="E442" s="11"/>
      <c r="H442" s="7"/>
      <c r="I442" s="2">
        <v>76</v>
      </c>
      <c r="J442" s="2">
        <f t="shared" si="96"/>
        <v>76</v>
      </c>
      <c r="K442" s="2">
        <v>-68</v>
      </c>
      <c r="L442" s="2">
        <f t="shared" si="97"/>
        <v>8</v>
      </c>
      <c r="M442" s="2"/>
      <c r="N442" s="2">
        <f t="shared" si="98"/>
        <v>8</v>
      </c>
    </row>
    <row r="443" spans="1:14" ht="15.75" hidden="1">
      <c r="A443" s="2" t="s">
        <v>7</v>
      </c>
      <c r="B443" s="11"/>
      <c r="C443" s="11"/>
      <c r="D443" s="11"/>
      <c r="E443" s="11"/>
      <c r="H443" s="7"/>
      <c r="I443" s="2"/>
      <c r="J443" s="2">
        <f t="shared" si="96"/>
        <v>0</v>
      </c>
      <c r="K443" s="2"/>
      <c r="L443" s="2">
        <f t="shared" si="97"/>
        <v>0</v>
      </c>
      <c r="M443" s="2"/>
      <c r="N443" s="2">
        <f t="shared" si="98"/>
        <v>0</v>
      </c>
    </row>
    <row r="444" spans="1:14" ht="15.75" hidden="1">
      <c r="A444" s="2" t="s">
        <v>8</v>
      </c>
      <c r="B444" s="11"/>
      <c r="C444" s="11"/>
      <c r="D444" s="11"/>
      <c r="E444" s="11"/>
      <c r="H444" s="7"/>
      <c r="I444" s="2"/>
      <c r="J444" s="2">
        <f t="shared" si="96"/>
        <v>0</v>
      </c>
      <c r="K444" s="2"/>
      <c r="L444" s="2">
        <f t="shared" si="97"/>
        <v>0</v>
      </c>
      <c r="M444" s="2"/>
      <c r="N444" s="2">
        <f t="shared" si="98"/>
        <v>0</v>
      </c>
    </row>
    <row r="445" spans="1:14" ht="15.75">
      <c r="A445" s="2" t="s">
        <v>9</v>
      </c>
      <c r="B445" s="11"/>
      <c r="C445" s="11"/>
      <c r="D445" s="11"/>
      <c r="E445" s="11"/>
      <c r="H445" s="7"/>
      <c r="I445" s="2">
        <v>1083</v>
      </c>
      <c r="J445" s="2">
        <f t="shared" si="96"/>
        <v>1083</v>
      </c>
      <c r="K445" s="2">
        <v>1</v>
      </c>
      <c r="L445" s="2">
        <f t="shared" si="97"/>
        <v>1084</v>
      </c>
      <c r="M445" s="2"/>
      <c r="N445" s="2">
        <f t="shared" si="98"/>
        <v>1084</v>
      </c>
    </row>
    <row r="446" spans="1:14" ht="15.75">
      <c r="A446" s="2" t="s">
        <v>10</v>
      </c>
      <c r="B446" s="11"/>
      <c r="C446" s="11"/>
      <c r="D446" s="11"/>
      <c r="E446" s="11"/>
      <c r="H446" s="7"/>
      <c r="I446" s="2">
        <v>1152</v>
      </c>
      <c r="J446" s="2">
        <f t="shared" si="96"/>
        <v>1152</v>
      </c>
      <c r="K446" s="2">
        <v>-68</v>
      </c>
      <c r="L446" s="2">
        <f t="shared" si="97"/>
        <v>1084</v>
      </c>
      <c r="M446" s="2"/>
      <c r="N446" s="2">
        <f t="shared" si="98"/>
        <v>1084</v>
      </c>
    </row>
    <row r="447" spans="1:14" ht="15.75">
      <c r="A447" s="2" t="s">
        <v>11</v>
      </c>
      <c r="B447" s="11"/>
      <c r="C447" s="11"/>
      <c r="D447" s="11"/>
      <c r="E447" s="11"/>
      <c r="H447" s="7"/>
      <c r="I447" s="2">
        <v>542</v>
      </c>
      <c r="J447" s="2">
        <f t="shared" si="96"/>
        <v>542</v>
      </c>
      <c r="K447" s="2"/>
      <c r="L447" s="2">
        <f t="shared" si="97"/>
        <v>542</v>
      </c>
      <c r="M447" s="2"/>
      <c r="N447" s="2">
        <f t="shared" si="98"/>
        <v>542</v>
      </c>
    </row>
    <row r="448" spans="1:14" ht="15.75">
      <c r="A448" s="2" t="s">
        <v>18</v>
      </c>
      <c r="B448" s="11"/>
      <c r="C448" s="11"/>
      <c r="D448" s="11"/>
      <c r="E448" s="11"/>
      <c r="H448" s="7"/>
      <c r="I448" s="2"/>
      <c r="J448" s="2"/>
      <c r="K448" s="2">
        <v>542</v>
      </c>
      <c r="L448" s="2">
        <f t="shared" si="97"/>
        <v>542</v>
      </c>
      <c r="M448" s="2"/>
      <c r="N448" s="2">
        <f t="shared" si="98"/>
        <v>542</v>
      </c>
    </row>
    <row r="449" spans="1:14" ht="15.75">
      <c r="A449" s="2" t="s">
        <v>12</v>
      </c>
      <c r="B449" s="11"/>
      <c r="C449" s="11"/>
      <c r="D449" s="11"/>
      <c r="E449" s="11"/>
      <c r="H449" s="7"/>
      <c r="I449" s="2"/>
      <c r="J449" s="2"/>
      <c r="K449" s="2">
        <v>542</v>
      </c>
      <c r="L449" s="2">
        <f t="shared" si="97"/>
        <v>542</v>
      </c>
      <c r="M449" s="2"/>
      <c r="N449" s="2">
        <f t="shared" si="98"/>
        <v>542</v>
      </c>
    </row>
    <row r="450" spans="1:14" ht="15.75">
      <c r="A450" s="2" t="s">
        <v>13</v>
      </c>
      <c r="B450" s="11"/>
      <c r="C450" s="11"/>
      <c r="D450" s="11"/>
      <c r="E450" s="11"/>
      <c r="H450" s="7"/>
      <c r="I450" s="2">
        <v>542</v>
      </c>
      <c r="J450" s="2">
        <f t="shared" si="96"/>
        <v>542</v>
      </c>
      <c r="K450" s="2"/>
      <c r="L450" s="2">
        <f t="shared" si="97"/>
        <v>542</v>
      </c>
      <c r="M450" s="2"/>
      <c r="N450" s="2">
        <f t="shared" si="98"/>
        <v>542</v>
      </c>
    </row>
    <row r="451" spans="1:14" ht="15.75" hidden="1">
      <c r="A451" s="2" t="s">
        <v>14</v>
      </c>
      <c r="B451" s="11"/>
      <c r="C451" s="11"/>
      <c r="D451" s="11"/>
      <c r="E451" s="11"/>
      <c r="H451" s="7"/>
      <c r="I451" s="2"/>
      <c r="J451" s="2">
        <f t="shared" si="96"/>
        <v>0</v>
      </c>
      <c r="K451" s="2"/>
      <c r="L451" s="2">
        <f t="shared" si="97"/>
        <v>0</v>
      </c>
      <c r="M451" s="2"/>
      <c r="N451" s="2">
        <f t="shared" si="98"/>
        <v>0</v>
      </c>
    </row>
    <row r="452" spans="1:14" ht="15.75">
      <c r="A452" s="2" t="s">
        <v>15</v>
      </c>
      <c r="B452" s="11"/>
      <c r="C452" s="11"/>
      <c r="D452" s="11"/>
      <c r="E452" s="11"/>
      <c r="H452" s="7"/>
      <c r="I452" s="2"/>
      <c r="J452" s="2">
        <f t="shared" si="96"/>
        <v>0</v>
      </c>
      <c r="K452" s="2"/>
      <c r="L452" s="2">
        <f t="shared" si="97"/>
        <v>0</v>
      </c>
      <c r="M452" s="2">
        <v>542</v>
      </c>
      <c r="N452" s="2">
        <f t="shared" si="98"/>
        <v>542</v>
      </c>
    </row>
    <row r="453" spans="1:14" ht="15.75" hidden="1">
      <c r="A453" s="2" t="s">
        <v>16</v>
      </c>
      <c r="B453" s="11"/>
      <c r="C453" s="11"/>
      <c r="D453" s="11"/>
      <c r="E453" s="11"/>
      <c r="H453" s="7"/>
      <c r="I453" s="2"/>
      <c r="J453" s="2">
        <f t="shared" si="96"/>
        <v>0</v>
      </c>
      <c r="K453" s="2"/>
      <c r="L453" s="2">
        <f t="shared" si="97"/>
        <v>0</v>
      </c>
      <c r="M453" s="2"/>
      <c r="N453" s="2">
        <f t="shared" si="98"/>
        <v>0</v>
      </c>
    </row>
    <row r="454" spans="1:14" ht="15.75">
      <c r="A454" s="2" t="s">
        <v>17</v>
      </c>
      <c r="B454" s="11"/>
      <c r="C454" s="11"/>
      <c r="D454" s="11"/>
      <c r="E454" s="11"/>
      <c r="H454" s="7"/>
      <c r="I454" s="2">
        <v>610</v>
      </c>
      <c r="J454" s="2">
        <f t="shared" si="96"/>
        <v>610</v>
      </c>
      <c r="K454" s="2">
        <v>-68</v>
      </c>
      <c r="L454" s="2">
        <f t="shared" si="97"/>
        <v>542</v>
      </c>
      <c r="M454" s="2"/>
      <c r="N454" s="2">
        <f t="shared" si="98"/>
        <v>542</v>
      </c>
    </row>
    <row r="455" spans="1:14" ht="15.75">
      <c r="A455" s="2" t="s">
        <v>0</v>
      </c>
      <c r="B455" s="11"/>
      <c r="C455" s="11"/>
      <c r="D455" s="11"/>
      <c r="E455" s="11"/>
      <c r="H455" s="7"/>
      <c r="I455" s="2">
        <f>SUM(I435:I454)</f>
        <v>31713</v>
      </c>
      <c r="J455" s="2">
        <f t="shared" si="96"/>
        <v>31713</v>
      </c>
      <c r="K455" s="2">
        <f>SUM(K435:K454)</f>
        <v>0</v>
      </c>
      <c r="L455" s="2">
        <f>J455+K455</f>
        <v>31713</v>
      </c>
      <c r="M455" s="2">
        <f>SUM(M435:M454)</f>
        <v>0</v>
      </c>
      <c r="N455" s="2">
        <f>L455+M455</f>
        <v>31713</v>
      </c>
    </row>
    <row r="456" ht="12.75">
      <c r="C456" s="9"/>
    </row>
  </sheetData>
  <sheetProtection/>
  <mergeCells count="32">
    <mergeCell ref="A1:N1"/>
    <mergeCell ref="A2:N2"/>
    <mergeCell ref="A3:N3"/>
    <mergeCell ref="A11:N11"/>
    <mergeCell ref="A38:N38"/>
    <mergeCell ref="A65:N65"/>
    <mergeCell ref="A7:N7"/>
    <mergeCell ref="A6:N6"/>
    <mergeCell ref="A8:N8"/>
    <mergeCell ref="A382:N382"/>
    <mergeCell ref="A407:N407"/>
    <mergeCell ref="A432:N432"/>
    <mergeCell ref="A171:A172"/>
    <mergeCell ref="F171:G171"/>
    <mergeCell ref="A357:L357"/>
    <mergeCell ref="A295:H295"/>
    <mergeCell ref="A289:H289"/>
    <mergeCell ref="A331:L331"/>
    <mergeCell ref="A306:N306"/>
    <mergeCell ref="A283:L283"/>
    <mergeCell ref="A258:L258"/>
    <mergeCell ref="A232:L232"/>
    <mergeCell ref="A205:L205"/>
    <mergeCell ref="A92:L92"/>
    <mergeCell ref="A196:L196"/>
    <mergeCell ref="K171:M171"/>
    <mergeCell ref="A169:I169"/>
    <mergeCell ref="H171:J171"/>
    <mergeCell ref="B171:C171"/>
    <mergeCell ref="A118:L118"/>
    <mergeCell ref="A144:L144"/>
    <mergeCell ref="D171:E171"/>
  </mergeCells>
  <printOptions horizontalCentered="1"/>
  <pageMargins left="0.47" right="0.2362204724409449" top="0.56" bottom="0.45" header="0.31" footer="0.27"/>
  <pageSetup horizontalDpi="600" verticalDpi="600" orientation="portrait" paperSize="9" r:id="rId1"/>
  <headerFooter alignWithMargins="0">
    <oddHeader>&amp;C&amp;P</oddHeader>
  </headerFooter>
  <rowBreaks count="3" manualBreakCount="3">
    <brk id="381" max="255" man="1"/>
    <brk id="406" max="255" man="1"/>
    <brk id="4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2009-12-23T11:31:28Z</cp:lastPrinted>
  <dcterms:created xsi:type="dcterms:W3CDTF">2004-12-08T05:54:04Z</dcterms:created>
  <dcterms:modified xsi:type="dcterms:W3CDTF">2009-12-25T11:51:27Z</dcterms:modified>
  <cp:category/>
  <cp:version/>
  <cp:contentType/>
  <cp:contentStatus/>
</cp:coreProperties>
</file>