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<sst xmlns="http://schemas.openxmlformats.org/spreadsheetml/2006/main" count="73" uniqueCount="54">
  <si>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</si>
  <si>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</si>
  <si>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</si>
  <si>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</si>
  <si>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</si>
  <si>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</si>
  <si>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</si>
  <si>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</si>
  <si>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</si>
  <si>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</si>
  <si>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</si>
  <si>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Строительство и модернизация автомобильных дорог общего пользования, в том числе в поселениях</t>
  </si>
  <si>
    <t>Строительство I очереди обхода г. Ярославля с мостом через реку Волгу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</si>
  <si>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</si>
  <si>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Реконструкция автодороги Некрасовское - Турово</t>
  </si>
  <si>
    <t>Строительство автодороги Липки - Мешково - Великий Мох</t>
  </si>
  <si>
    <t>Реконструкция автодороги Нагорье - Кубринск - граница Московской области в Переславском муниципальном районе</t>
  </si>
  <si>
    <t xml:space="preserve">Обеспечение автомобильными дорогами новых микрорайонов </t>
  </si>
  <si>
    <t>2.</t>
  </si>
  <si>
    <t>Реконструкция Юго-Западной окружной дороги г. Ярославля</t>
  </si>
  <si>
    <t>Реконструкция объектов Московского проспекта и улично-дорожной сети г. Ярославля</t>
  </si>
  <si>
    <t>Строительство автодороги подъезд к Варегово-2 (д.Старое Варегово)</t>
  </si>
  <si>
    <t xml:space="preserve">  2009 год        (тыс. руб.)</t>
  </si>
  <si>
    <t>Строительство областной психиатрической больницы, Ярославский муниципальный район</t>
  </si>
  <si>
    <t>3.</t>
  </si>
  <si>
    <t>4.</t>
  </si>
  <si>
    <t>Федеральная целевая программа "Развитие физической культуры и спорта в Российской Федерации на 2006-2015 годы"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</si>
  <si>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</si>
  <si>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Строительство автодороги Андреевское - Муравьево - Лесное Варегово</t>
  </si>
  <si>
    <t>Строительство автодороги Богородское - граница Тверской области</t>
  </si>
  <si>
    <t>Строительство автодороги Гладышево - Сменцево</t>
  </si>
  <si>
    <t>Строительство автодороги Туношна - Бурмакино - Новое</t>
  </si>
  <si>
    <t>Реконструкция стадиона "Шинник" (I очередь, реконструкция "Южной трибуны"), г. Ярославль</t>
  </si>
  <si>
    <t>Строительство перинатального центра, г. Ярославль</t>
  </si>
  <si>
    <t>Строительство подъезда к д. Правдино в Некоузском муниципальном районе</t>
  </si>
  <si>
    <t xml:space="preserve">Строительство крытого катка с искусственным льдом,                                        г. Переславль-Залесский  </t>
  </si>
  <si>
    <t>уточнение</t>
  </si>
  <si>
    <t>Реконструкция автодорог, тротуаров и подъездных путей к поселку малоэтажной застройки " Северная пасека", Тутаевский муниципальный район</t>
  </si>
  <si>
    <t xml:space="preserve">3. </t>
  </si>
  <si>
    <t>Строительство концертно-зрелищного центра, г.Ярославль</t>
  </si>
  <si>
    <t>Федеральная целевая программа "Культура России (2006-2011 годы)".</t>
  </si>
  <si>
    <t xml:space="preserve">Подпрограмма "Модернизация объектов коммунальной инфраструктуры" </t>
  </si>
  <si>
    <t>Строительство очистных сооружений канализации, с.Брейтово</t>
  </si>
  <si>
    <t>Перечень строек и объектов,</t>
  </si>
  <si>
    <t xml:space="preserve">  2010 год        (тыс. руб.)</t>
  </si>
  <si>
    <t>Строительство концертно-зрелищного центра с инженерными коммуникациями, г.Ярославль</t>
  </si>
  <si>
    <t>Приложение 18</t>
  </si>
  <si>
    <t xml:space="preserve">Региональная адресная программа по переселению граждан из аварийного жилищного фонда Ярославской области на 2008 - 2009 годы с учетом необходимости стимулирования рынка жилья </t>
  </si>
  <si>
    <t xml:space="preserve">Региональная адресная программа по переселению граждан из аварийного жилищного фонда Ярославской области на 2008-2009 годы </t>
  </si>
  <si>
    <t>финансируемых за счет средств федерального бюджета и государственных корпораций на 2009 год  и на плановый период 2010 года</t>
  </si>
  <si>
    <t xml:space="preserve">Федеральная целевая программа "Жилище" </t>
  </si>
  <si>
    <t>Федеральная целевая программа "Модернизация транспортной системы России (2002-2010 годы)". Подпрограмма "Автомобильные дороги"</t>
  </si>
  <si>
    <t>Берегоукрепление и благоустройство Волжской Набережной от места слияния рек Волги и Которосли до здания Ярославского центра научно-технической информации                                                       (пр. Ленина, д.2а) г. Ярославль</t>
  </si>
  <si>
    <t>от 02.04.2009 № 10-з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</si>
</sst>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р_."/>
  </numFmts>
  <fonts count="25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i/>
      <sz val="12"/>
      <color indexed="8"/>
      <name val="Times New Roman CYR"/>
      <family val="1"/>
    </font>
    <font>
      <sz val="10"/>
      <name val="Times New Roman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b/>
      <sz val="12"/>
      <name val="Arial Cyr"/>
      <family val="0"/>
    </font>
    <font>
      <sz val="10"/>
      <name val="Arial"/>
      <family val="0"/>
    </font>
    <font>
      <sz val="12"/>
      <color indexed="8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165" fontId="11" fillId="0" borderId="1" xfId="0" applyNumberFormat="1" applyFont="1" applyFill="1" applyBorder="1" applyAlignment="1">
      <alignment horizontal="right" wrapText="1"/>
    </xf>
    <xf numFmtId="165" fontId="15" fillId="0" borderId="1" xfId="23" applyNumberFormat="1" applyFont="1" applyFill="1" applyBorder="1" applyAlignment="1">
      <alignment horizontal="right" wrapText="1"/>
    </xf>
    <xf numFmtId="165" fontId="1" fillId="0" borderId="1" xfId="23" applyNumberFormat="1" applyFont="1" applyFill="1" applyBorder="1" applyAlignment="1">
      <alignment horizontal="right" wrapText="1"/>
    </xf>
    <xf numFmtId="165" fontId="14" fillId="0" borderId="1" xfId="23" applyNumberFormat="1" applyFont="1" applyFill="1" applyBorder="1" applyAlignment="1">
      <alignment horizontal="right" wrapText="1"/>
    </xf>
    <xf numFmtId="165" fontId="12" fillId="0" borderId="1" xfId="23" applyNumberFormat="1" applyFont="1" applyBorder="1" applyAlignment="1">
      <alignment horizontal="right" wrapText="1"/>
    </xf>
    <xf numFmtId="165" fontId="13" fillId="0" borderId="1" xfId="23" applyNumberFormat="1" applyFont="1" applyBorder="1" applyAlignment="1">
      <alignment horizontal="right" wrapText="1"/>
    </xf>
    <xf numFmtId="166" fontId="1" fillId="0" borderId="1" xfId="20" applyNumberFormat="1" applyFont="1" applyFill="1" applyBorder="1" applyAlignment="1">
      <alignment horizontal="right" wrapText="1"/>
      <protection/>
    </xf>
    <xf numFmtId="166" fontId="14" fillId="0" borderId="1" xfId="20" applyNumberFormat="1" applyFont="1" applyFill="1" applyBorder="1" applyAlignment="1">
      <alignment horizontal="right" wrapText="1"/>
      <protection/>
    </xf>
    <xf numFmtId="165" fontId="12" fillId="0" borderId="1" xfId="23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vertical="top" wrapText="1"/>
    </xf>
    <xf numFmtId="49" fontId="1" fillId="0" borderId="1" xfId="18" applyNumberFormat="1" applyFont="1" applyFill="1" applyBorder="1" applyAlignment="1">
      <alignment vertical="center" wrapText="1"/>
      <protection/>
    </xf>
    <xf numFmtId="49" fontId="16" fillId="0" borderId="1" xfId="18" applyNumberFormat="1" applyFont="1" applyFill="1" applyBorder="1" applyAlignment="1">
      <alignment vertical="center" wrapText="1"/>
      <protection/>
    </xf>
    <xf numFmtId="49" fontId="2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6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wrapText="1"/>
      <protection/>
    </xf>
    <xf numFmtId="0" fontId="14" fillId="0" borderId="1" xfId="0" applyFont="1" applyFill="1" applyBorder="1" applyAlignment="1">
      <alignment/>
    </xf>
    <xf numFmtId="0" fontId="18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4" fillId="0" borderId="1" xfId="19" applyFont="1" applyFill="1" applyBorder="1" applyAlignment="1">
      <alignment horizontal="center" wrapText="1"/>
      <protection/>
    </xf>
    <xf numFmtId="166" fontId="16" fillId="0" borderId="1" xfId="20" applyNumberFormat="1" applyFont="1" applyFill="1" applyBorder="1" applyAlignment="1">
      <alignment horizontal="right" wrapText="1"/>
      <protection/>
    </xf>
    <xf numFmtId="0" fontId="21" fillId="0" borderId="1" xfId="0" applyFont="1" applyFill="1" applyBorder="1" applyAlignment="1">
      <alignment vertical="top" wrapText="1"/>
    </xf>
    <xf numFmtId="165" fontId="2" fillId="0" borderId="1" xfId="23" applyNumberFormat="1" applyFont="1" applyFill="1" applyBorder="1" applyAlignment="1">
      <alignment horizontal="right" wrapText="1"/>
    </xf>
    <xf numFmtId="165" fontId="13" fillId="0" borderId="1" xfId="23" applyNumberFormat="1" applyFont="1" applyFill="1" applyBorder="1" applyAlignment="1">
      <alignment horizontal="right" wrapText="1"/>
    </xf>
    <xf numFmtId="165" fontId="23" fillId="0" borderId="1" xfId="23" applyNumberFormat="1" applyFont="1" applyFill="1" applyBorder="1" applyAlignment="1">
      <alignment horizontal="right" wrapText="1"/>
    </xf>
    <xf numFmtId="165" fontId="22" fillId="0" borderId="1" xfId="23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165" fontId="16" fillId="0" borderId="1" xfId="23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/>
    </xf>
    <xf numFmtId="0" fontId="16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АИП 2009-2012  24-08-2008" xfId="18"/>
    <cellStyle name="Обычный_АИП2009-2011 30.9" xfId="19"/>
    <cellStyle name="Обычный_Проект АИП 2009-2012 (Софинанс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75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62.00390625" style="1" customWidth="1"/>
    <col min="3" max="4" width="13.375" style="0" hidden="1" customWidth="1"/>
    <col min="5" max="6" width="13.375" style="0" customWidth="1"/>
  </cols>
  <sheetData>
    <row r="1" spans="1:6" s="7" customFormat="1" ht="15.75">
      <c r="A1" s="1"/>
      <c r="B1" s="54" t="s">
        <v>46</v>
      </c>
      <c r="C1" s="54"/>
      <c r="D1" s="54"/>
      <c r="E1" s="54"/>
      <c r="F1" s="54"/>
    </row>
    <row r="2" spans="1:6" s="7" customFormat="1" ht="15.75">
      <c r="A2" s="1"/>
      <c r="B2" s="54" t="s">
        <v>7</v>
      </c>
      <c r="C2" s="54"/>
      <c r="D2" s="54"/>
      <c r="E2" s="54"/>
      <c r="F2" s="54"/>
    </row>
    <row r="3" spans="1:6" s="7" customFormat="1" ht="15.75">
      <c r="A3" s="1"/>
      <c r="B3" s="54" t="s">
        <v>53</v>
      </c>
      <c r="C3" s="54"/>
      <c r="D3" s="54"/>
      <c r="E3" s="54"/>
      <c r="F3" s="54"/>
    </row>
    <row r="4" spans="1:5" ht="21" customHeight="1">
      <c r="A4" s="5"/>
      <c r="B4" s="5"/>
      <c r="C4" s="6"/>
      <c r="D4" s="6"/>
      <c r="E4" s="6"/>
    </row>
    <row r="5" spans="1:6" ht="18" customHeight="1">
      <c r="A5" s="5"/>
      <c r="B5" s="57" t="s">
        <v>43</v>
      </c>
      <c r="C5" s="57"/>
      <c r="D5" s="57"/>
      <c r="E5" s="57"/>
      <c r="F5" s="57"/>
    </row>
    <row r="6" spans="1:6" ht="36.75" customHeight="1">
      <c r="A6" s="50"/>
      <c r="B6" s="56" t="s">
        <v>49</v>
      </c>
      <c r="C6" s="56"/>
      <c r="D6" s="56"/>
      <c r="E6" s="56"/>
      <c r="F6" s="56"/>
    </row>
    <row r="7" ht="24" customHeight="1"/>
    <row r="8" spans="1:6" s="7" customFormat="1" ht="35.25" customHeight="1">
      <c r="A8" s="2" t="s">
        <v>0</v>
      </c>
      <c r="B8" s="3" t="s">
        <v>1</v>
      </c>
      <c r="C8" s="4" t="s">
        <v>22</v>
      </c>
      <c r="D8" s="4" t="s">
        <v>36</v>
      </c>
      <c r="E8" s="4" t="s">
        <v>22</v>
      </c>
      <c r="F8" s="4" t="s">
        <v>44</v>
      </c>
    </row>
    <row r="9" spans="1:6" s="7" customFormat="1" ht="57" customHeight="1">
      <c r="A9" s="55" t="s">
        <v>6</v>
      </c>
      <c r="B9" s="55"/>
      <c r="C9" s="16">
        <f>C10+C26</f>
        <v>7808838</v>
      </c>
      <c r="D9" s="19">
        <f>D10+D26</f>
        <v>-2186616</v>
      </c>
      <c r="E9" s="16">
        <f>C9+D9</f>
        <v>5622222</v>
      </c>
      <c r="F9" s="16">
        <f>F10+F26</f>
        <v>4928240</v>
      </c>
    </row>
    <row r="10" spans="1:6" s="7" customFormat="1" ht="15.75">
      <c r="A10" s="9" t="s">
        <v>2</v>
      </c>
      <c r="B10" s="10" t="s">
        <v>3</v>
      </c>
      <c r="C10" s="16">
        <f>C11+C23+C25+C15</f>
        <v>6450255</v>
      </c>
      <c r="D10" s="16">
        <f>D11+D23+D25+D15</f>
        <v>-1735733</v>
      </c>
      <c r="E10" s="16">
        <f>C10+D10</f>
        <v>4714522</v>
      </c>
      <c r="F10" s="16">
        <f>F11+F23+F25+F15</f>
        <v>4238240</v>
      </c>
    </row>
    <row r="11" spans="1:6" s="7" customFormat="1" ht="49.5" customHeight="1">
      <c r="A11" s="33" t="s">
        <v>4</v>
      </c>
      <c r="B11" s="21" t="s">
        <v>51</v>
      </c>
      <c r="C11" s="17">
        <f>SUM(C12:C14)</f>
        <v>5777680</v>
      </c>
      <c r="D11" s="17">
        <f>SUM(D12:D14)</f>
        <v>-2477440</v>
      </c>
      <c r="E11" s="17">
        <f aca="true" t="shared" si="0" ref="E11:E51">C11+D11</f>
        <v>3300240</v>
      </c>
      <c r="F11" s="17">
        <f>SUM(F12:F14)</f>
        <v>4238240</v>
      </c>
    </row>
    <row r="12" spans="1:6" s="7" customFormat="1" ht="31.5">
      <c r="A12" s="34"/>
      <c r="B12" s="22" t="s">
        <v>12</v>
      </c>
      <c r="C12" s="18">
        <f>2369400+338520</f>
        <v>2707920</v>
      </c>
      <c r="D12" s="18">
        <v>8</v>
      </c>
      <c r="E12" s="18">
        <f t="shared" si="0"/>
        <v>2707928</v>
      </c>
      <c r="F12" s="18">
        <v>1520000</v>
      </c>
    </row>
    <row r="13" spans="1:6" s="7" customFormat="1" ht="20.25" customHeight="1">
      <c r="A13" s="34"/>
      <c r="B13" s="22" t="s">
        <v>19</v>
      </c>
      <c r="C13" s="18">
        <f>500000+92000</f>
        <v>592000</v>
      </c>
      <c r="D13" s="18">
        <v>312</v>
      </c>
      <c r="E13" s="18">
        <f t="shared" si="0"/>
        <v>592312</v>
      </c>
      <c r="F13" s="18">
        <v>740000</v>
      </c>
    </row>
    <row r="14" spans="1:6" s="7" customFormat="1" ht="31.5">
      <c r="A14" s="34"/>
      <c r="B14" s="22" t="s">
        <v>20</v>
      </c>
      <c r="C14" s="18">
        <f>1548600+929160</f>
        <v>2477760</v>
      </c>
      <c r="D14" s="18">
        <v>-2477760</v>
      </c>
      <c r="E14" s="18"/>
      <c r="F14" s="18">
        <v>1978240</v>
      </c>
    </row>
    <row r="15" spans="1:6" s="7" customFormat="1" ht="45" customHeight="1">
      <c r="A15" s="34"/>
      <c r="B15" s="23" t="s">
        <v>13</v>
      </c>
      <c r="C15" s="39">
        <f>SUM(C16:C22)</f>
        <v>288000</v>
      </c>
      <c r="D15" s="39">
        <f>SUM(D16:D22)</f>
        <v>0</v>
      </c>
      <c r="E15" s="39">
        <f t="shared" si="0"/>
        <v>288000</v>
      </c>
      <c r="F15" s="51"/>
    </row>
    <row r="16" spans="1:6" s="7" customFormat="1" ht="31.5">
      <c r="A16" s="34"/>
      <c r="B16" s="24" t="s">
        <v>21</v>
      </c>
      <c r="C16" s="18">
        <v>23772</v>
      </c>
      <c r="D16" s="18"/>
      <c r="E16" s="18">
        <f t="shared" si="0"/>
        <v>23772</v>
      </c>
      <c r="F16" s="48"/>
    </row>
    <row r="17" spans="1:6" s="7" customFormat="1" ht="31.5">
      <c r="A17" s="34"/>
      <c r="B17" s="24" t="s">
        <v>28</v>
      </c>
      <c r="C17" s="18">
        <v>30342</v>
      </c>
      <c r="D17" s="18"/>
      <c r="E17" s="18">
        <f t="shared" si="0"/>
        <v>30342</v>
      </c>
      <c r="F17" s="48"/>
    </row>
    <row r="18" spans="1:6" s="7" customFormat="1" ht="30" customHeight="1">
      <c r="A18" s="34"/>
      <c r="B18" s="24" t="s">
        <v>29</v>
      </c>
      <c r="C18" s="18">
        <v>31932</v>
      </c>
      <c r="D18" s="18"/>
      <c r="E18" s="18">
        <f t="shared" si="0"/>
        <v>31932</v>
      </c>
      <c r="F18" s="48"/>
    </row>
    <row r="19" spans="1:6" s="7" customFormat="1" ht="15.75">
      <c r="A19" s="34"/>
      <c r="B19" s="24" t="s">
        <v>30</v>
      </c>
      <c r="C19" s="18">
        <v>83472</v>
      </c>
      <c r="D19" s="18"/>
      <c r="E19" s="18">
        <f t="shared" si="0"/>
        <v>83472</v>
      </c>
      <c r="F19" s="48"/>
    </row>
    <row r="20" spans="1:6" s="7" customFormat="1" ht="15.75">
      <c r="A20" s="34"/>
      <c r="B20" s="24" t="s">
        <v>31</v>
      </c>
      <c r="C20" s="18">
        <v>40768</v>
      </c>
      <c r="D20" s="18"/>
      <c r="E20" s="18">
        <f t="shared" si="0"/>
        <v>40768</v>
      </c>
      <c r="F20" s="48"/>
    </row>
    <row r="21" spans="1:6" s="7" customFormat="1" ht="18.75" customHeight="1">
      <c r="A21" s="34"/>
      <c r="B21" s="24" t="s">
        <v>14</v>
      </c>
      <c r="C21" s="18">
        <v>49714</v>
      </c>
      <c r="D21" s="18"/>
      <c r="E21" s="18">
        <f t="shared" si="0"/>
        <v>49714</v>
      </c>
      <c r="F21" s="48"/>
    </row>
    <row r="22" spans="1:6" s="7" customFormat="1" ht="21" customHeight="1">
      <c r="A22" s="34"/>
      <c r="B22" s="24" t="s">
        <v>15</v>
      </c>
      <c r="C22" s="18">
        <v>28000</v>
      </c>
      <c r="D22" s="18"/>
      <c r="E22" s="18">
        <f t="shared" si="0"/>
        <v>28000</v>
      </c>
      <c r="F22" s="48"/>
    </row>
    <row r="23" spans="1:6" s="7" customFormat="1" ht="36.75" customHeight="1">
      <c r="A23" s="34" t="s">
        <v>18</v>
      </c>
      <c r="B23" s="21" t="s">
        <v>40</v>
      </c>
      <c r="C23" s="18"/>
      <c r="D23" s="39">
        <f>D24</f>
        <v>680000</v>
      </c>
      <c r="E23" s="39">
        <f t="shared" si="0"/>
        <v>680000</v>
      </c>
      <c r="F23" s="48"/>
    </row>
    <row r="24" spans="1:6" s="7" customFormat="1" ht="32.25" customHeight="1">
      <c r="A24" s="34"/>
      <c r="B24" s="45" t="s">
        <v>45</v>
      </c>
      <c r="C24" s="18"/>
      <c r="D24" s="18">
        <f>680000</f>
        <v>680000</v>
      </c>
      <c r="E24" s="18">
        <f t="shared" si="0"/>
        <v>680000</v>
      </c>
      <c r="F24" s="48"/>
    </row>
    <row r="25" spans="1:6" s="7" customFormat="1" ht="68.25" customHeight="1">
      <c r="A25" s="35" t="s">
        <v>24</v>
      </c>
      <c r="B25" s="52" t="s">
        <v>47</v>
      </c>
      <c r="C25" s="39">
        <v>384575</v>
      </c>
      <c r="D25" s="39">
        <v>61707</v>
      </c>
      <c r="E25" s="39">
        <f>C25+D25</f>
        <v>446282</v>
      </c>
      <c r="F25" s="48"/>
    </row>
    <row r="26" spans="1:6" s="7" customFormat="1" ht="17.25" customHeight="1">
      <c r="A26" s="34" t="s">
        <v>8</v>
      </c>
      <c r="B26" s="25" t="s">
        <v>9</v>
      </c>
      <c r="C26" s="20">
        <f>C27+C30+C32+C33+C34</f>
        <v>1358583</v>
      </c>
      <c r="D26" s="19">
        <f>D27+D30+D32+D33+D34</f>
        <v>-450883</v>
      </c>
      <c r="E26" s="20">
        <f t="shared" si="0"/>
        <v>907700</v>
      </c>
      <c r="F26" s="20">
        <f>F27+F30+F32+F33+F34+F25</f>
        <v>690000</v>
      </c>
    </row>
    <row r="27" spans="1:6" s="7" customFormat="1" ht="33" customHeight="1">
      <c r="A27" s="34" t="s">
        <v>4</v>
      </c>
      <c r="B27" s="21" t="s">
        <v>11</v>
      </c>
      <c r="C27" s="42">
        <f>SUM(C28:C29)</f>
        <v>87700</v>
      </c>
      <c r="D27" s="39">
        <f>SUM(D28:D29)</f>
        <v>0</v>
      </c>
      <c r="E27" s="42">
        <f t="shared" si="0"/>
        <v>87700</v>
      </c>
      <c r="F27" s="48"/>
    </row>
    <row r="28" spans="1:6" s="8" customFormat="1" ht="38.25" customHeight="1">
      <c r="A28" s="26"/>
      <c r="B28" s="24" t="s">
        <v>16</v>
      </c>
      <c r="C28" s="18">
        <v>84000</v>
      </c>
      <c r="D28" s="18"/>
      <c r="E28" s="18">
        <f t="shared" si="0"/>
        <v>84000</v>
      </c>
      <c r="F28" s="49"/>
    </row>
    <row r="29" spans="1:6" s="8" customFormat="1" ht="31.5">
      <c r="A29" s="26"/>
      <c r="B29" s="24" t="s">
        <v>34</v>
      </c>
      <c r="C29" s="18">
        <v>3700</v>
      </c>
      <c r="D29" s="18"/>
      <c r="E29" s="18">
        <f t="shared" si="0"/>
        <v>3700</v>
      </c>
      <c r="F29" s="49"/>
    </row>
    <row r="30" spans="1:6" s="7" customFormat="1" ht="30" customHeight="1" hidden="1">
      <c r="A30" s="35" t="s">
        <v>18</v>
      </c>
      <c r="B30" s="28" t="s">
        <v>17</v>
      </c>
      <c r="C30" s="39">
        <f>SUM(C31)</f>
        <v>200883</v>
      </c>
      <c r="D30" s="39">
        <f>SUM(D31)</f>
        <v>-200883</v>
      </c>
      <c r="E30" s="19"/>
      <c r="F30" s="48"/>
    </row>
    <row r="31" spans="1:6" s="7" customFormat="1" ht="63.75" customHeight="1" hidden="1">
      <c r="A31" s="36"/>
      <c r="B31" s="29" t="s">
        <v>27</v>
      </c>
      <c r="C31" s="18">
        <v>200883</v>
      </c>
      <c r="D31" s="18">
        <v>-200883</v>
      </c>
      <c r="E31" s="18"/>
      <c r="F31" s="48"/>
    </row>
    <row r="32" spans="1:6" s="11" customFormat="1" ht="31.5" customHeight="1">
      <c r="A32" s="35" t="s">
        <v>18</v>
      </c>
      <c r="B32" s="28" t="s">
        <v>23</v>
      </c>
      <c r="C32" s="39">
        <v>70000</v>
      </c>
      <c r="D32" s="39">
        <v>50000</v>
      </c>
      <c r="E32" s="39">
        <f t="shared" si="0"/>
        <v>120000</v>
      </c>
      <c r="F32" s="39">
        <v>90000</v>
      </c>
    </row>
    <row r="33" spans="1:6" s="7" customFormat="1" ht="15.75">
      <c r="A33" s="35" t="s">
        <v>24</v>
      </c>
      <c r="B33" s="28" t="s">
        <v>33</v>
      </c>
      <c r="C33" s="39">
        <v>200000</v>
      </c>
      <c r="D33" s="39"/>
      <c r="E33" s="39">
        <f t="shared" si="0"/>
        <v>200000</v>
      </c>
      <c r="F33" s="39">
        <v>400000</v>
      </c>
    </row>
    <row r="34" spans="1:6" s="7" customFormat="1" ht="19.5" customHeight="1">
      <c r="A34" s="35" t="s">
        <v>25</v>
      </c>
      <c r="B34" s="46" t="s">
        <v>39</v>
      </c>
      <c r="C34" s="39">
        <v>800000</v>
      </c>
      <c r="D34" s="39">
        <v>-300000</v>
      </c>
      <c r="E34" s="39">
        <f t="shared" si="0"/>
        <v>500000</v>
      </c>
      <c r="F34" s="39">
        <v>200000</v>
      </c>
    </row>
    <row r="35" spans="1:6" s="7" customFormat="1" ht="47.25">
      <c r="A35" s="27"/>
      <c r="B35" s="32" t="s">
        <v>10</v>
      </c>
      <c r="C35" s="12">
        <f>C36+C45</f>
        <v>216000</v>
      </c>
      <c r="D35" s="19">
        <f>D36+D45</f>
        <v>4051663</v>
      </c>
      <c r="E35" s="12">
        <f t="shared" si="0"/>
        <v>4267663</v>
      </c>
      <c r="F35" s="48"/>
    </row>
    <row r="36" spans="1:6" s="7" customFormat="1" ht="15.75">
      <c r="A36" s="34" t="s">
        <v>2</v>
      </c>
      <c r="B36" s="25" t="s">
        <v>3</v>
      </c>
      <c r="C36" s="13">
        <f>C39</f>
        <v>60000</v>
      </c>
      <c r="D36" s="19">
        <f>D37+D39+D44+D41</f>
        <v>2885911</v>
      </c>
      <c r="E36" s="13">
        <f t="shared" si="0"/>
        <v>2945911</v>
      </c>
      <c r="F36" s="48"/>
    </row>
    <row r="37" spans="1:6" s="7" customFormat="1" ht="47.25">
      <c r="A37" s="33" t="s">
        <v>4</v>
      </c>
      <c r="B37" s="21" t="s">
        <v>51</v>
      </c>
      <c r="C37" s="43"/>
      <c r="D37" s="39">
        <f>D38</f>
        <v>2477760</v>
      </c>
      <c r="E37" s="39">
        <f>E38</f>
        <v>2477760</v>
      </c>
      <c r="F37" s="48"/>
    </row>
    <row r="38" spans="1:6" s="7" customFormat="1" ht="31.5">
      <c r="A38" s="34"/>
      <c r="B38" s="40" t="s">
        <v>20</v>
      </c>
      <c r="C38" s="13"/>
      <c r="D38" s="18">
        <v>2477760</v>
      </c>
      <c r="E38" s="41">
        <f>C38+D38</f>
        <v>2477760</v>
      </c>
      <c r="F38" s="48"/>
    </row>
    <row r="39" spans="1:6" s="7" customFormat="1" ht="47.25">
      <c r="A39" s="37" t="s">
        <v>18</v>
      </c>
      <c r="B39" s="28" t="s">
        <v>26</v>
      </c>
      <c r="C39" s="43">
        <f>C40</f>
        <v>60000</v>
      </c>
      <c r="D39" s="39">
        <f>D40</f>
        <v>0</v>
      </c>
      <c r="E39" s="43">
        <f t="shared" si="0"/>
        <v>60000</v>
      </c>
      <c r="F39" s="48"/>
    </row>
    <row r="40" spans="1:6" s="7" customFormat="1" ht="31.5">
      <c r="A40" s="37"/>
      <c r="B40" s="29" t="s">
        <v>35</v>
      </c>
      <c r="C40" s="14">
        <v>60000</v>
      </c>
      <c r="D40" s="14"/>
      <c r="E40" s="14">
        <f t="shared" si="0"/>
        <v>60000</v>
      </c>
      <c r="F40" s="48"/>
    </row>
    <row r="41" spans="1:6" s="7" customFormat="1" ht="15.75">
      <c r="A41" s="37" t="s">
        <v>24</v>
      </c>
      <c r="B41" s="28" t="s">
        <v>50</v>
      </c>
      <c r="C41" s="47"/>
      <c r="D41" s="47">
        <v>16700</v>
      </c>
      <c r="E41" s="47">
        <f t="shared" si="0"/>
        <v>16700</v>
      </c>
      <c r="F41" s="48"/>
    </row>
    <row r="42" spans="1:6" s="7" customFormat="1" ht="31.5" customHeight="1">
      <c r="A42" s="37"/>
      <c r="B42" s="28" t="s">
        <v>41</v>
      </c>
      <c r="C42" s="47"/>
      <c r="D42" s="47">
        <v>16700</v>
      </c>
      <c r="E42" s="47">
        <f t="shared" si="0"/>
        <v>16700</v>
      </c>
      <c r="F42" s="48"/>
    </row>
    <row r="43" spans="1:6" s="7" customFormat="1" ht="15.75" customHeight="1">
      <c r="A43" s="37"/>
      <c r="B43" s="29" t="s">
        <v>42</v>
      </c>
      <c r="C43" s="47"/>
      <c r="D43" s="14">
        <v>16700</v>
      </c>
      <c r="E43" s="47">
        <f t="shared" si="0"/>
        <v>16700</v>
      </c>
      <c r="F43" s="48"/>
    </row>
    <row r="44" spans="1:6" s="7" customFormat="1" ht="47.25">
      <c r="A44" s="37" t="s">
        <v>25</v>
      </c>
      <c r="B44" s="53" t="s">
        <v>48</v>
      </c>
      <c r="C44" s="47"/>
      <c r="D44" s="47">
        <f>221500+169951</f>
        <v>391451</v>
      </c>
      <c r="E44" s="47">
        <f>C44+D44</f>
        <v>391451</v>
      </c>
      <c r="F44" s="48"/>
    </row>
    <row r="45" spans="1:6" s="7" customFormat="1" ht="15.75">
      <c r="A45" s="34" t="s">
        <v>8</v>
      </c>
      <c r="B45" s="25" t="s">
        <v>9</v>
      </c>
      <c r="C45" s="13">
        <f>C49</f>
        <v>156000</v>
      </c>
      <c r="D45" s="19">
        <f>D46+D49+D50</f>
        <v>1165752</v>
      </c>
      <c r="E45" s="13">
        <f t="shared" si="0"/>
        <v>1321752</v>
      </c>
      <c r="F45" s="48"/>
    </row>
    <row r="46" spans="1:6" s="7" customFormat="1" ht="18" customHeight="1">
      <c r="A46" s="35" t="s">
        <v>4</v>
      </c>
      <c r="B46" s="28" t="s">
        <v>17</v>
      </c>
      <c r="C46" s="13"/>
      <c r="D46" s="39">
        <f>SUM(D47:D48)</f>
        <v>305752</v>
      </c>
      <c r="E46" s="43">
        <f>D46</f>
        <v>305752</v>
      </c>
      <c r="F46" s="48"/>
    </row>
    <row r="47" spans="1:6" s="7" customFormat="1" ht="63">
      <c r="A47" s="36"/>
      <c r="B47" s="29" t="s">
        <v>27</v>
      </c>
      <c r="C47" s="13"/>
      <c r="D47" s="18">
        <v>200883</v>
      </c>
      <c r="E47" s="41">
        <v>200883</v>
      </c>
      <c r="F47" s="48"/>
    </row>
    <row r="48" spans="1:6" s="7" customFormat="1" ht="47.25">
      <c r="A48" s="36"/>
      <c r="B48" s="29" t="s">
        <v>37</v>
      </c>
      <c r="C48" s="13"/>
      <c r="D48" s="18">
        <v>104869</v>
      </c>
      <c r="E48" s="41">
        <f>D48</f>
        <v>104869</v>
      </c>
      <c r="F48" s="48"/>
    </row>
    <row r="49" spans="1:6" s="7" customFormat="1" ht="32.25" customHeight="1">
      <c r="A49" s="38" t="s">
        <v>18</v>
      </c>
      <c r="B49" s="28" t="s">
        <v>32</v>
      </c>
      <c r="C49" s="44">
        <v>156000</v>
      </c>
      <c r="D49" s="44"/>
      <c r="E49" s="44">
        <f t="shared" si="0"/>
        <v>156000</v>
      </c>
      <c r="F49" s="48"/>
    </row>
    <row r="50" spans="1:6" s="7" customFormat="1" ht="60" customHeight="1">
      <c r="A50" s="38" t="s">
        <v>38</v>
      </c>
      <c r="B50" s="28" t="s">
        <v>52</v>
      </c>
      <c r="C50" s="44"/>
      <c r="D50" s="44">
        <v>860000</v>
      </c>
      <c r="E50" s="44">
        <f t="shared" si="0"/>
        <v>860000</v>
      </c>
      <c r="F50" s="48"/>
    </row>
    <row r="51" spans="1:6" s="7" customFormat="1" ht="15.75">
      <c r="A51" s="31"/>
      <c r="B51" s="30" t="s">
        <v>5</v>
      </c>
      <c r="C51" s="15">
        <f>C9+C35</f>
        <v>8024838</v>
      </c>
      <c r="D51" s="19">
        <f>D9+D35</f>
        <v>1865047</v>
      </c>
      <c r="E51" s="15">
        <f t="shared" si="0"/>
        <v>9889885</v>
      </c>
      <c r="F51" s="15">
        <f>F9+F35</f>
        <v>4928240</v>
      </c>
    </row>
  </sheetData>
  <mergeCells count="6">
    <mergeCell ref="B1:F1"/>
    <mergeCell ref="A9:B9"/>
    <mergeCell ref="B6:F6"/>
    <mergeCell ref="B5:F5"/>
    <mergeCell ref="B3:F3"/>
    <mergeCell ref="B2:F2"/>
  </mergeCells>
  <printOptions/>
  <pageMargins left="0.7874015748031497" right="0" top="0.4330708661417323" bottom="0.5118110236220472" header="0.196850393700787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2009-03-31T08:31:52Z</cp:lastPrinted>
  <dcterms:created xsi:type="dcterms:W3CDTF">2005-05-06T07:09:42Z</dcterms:created>
  <dcterms:modified xsi:type="dcterms:W3CDTF">2009-04-03T11:23:35Z</dcterms:modified>
  <cp:category/>
  <cp:version/>
  <cp:contentType/>
  <cp:contentStatus/>
</cp:coreProperties>
</file>